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01 - Technická část" sheetId="2" r:id="rId2"/>
    <sheet name="VRN - Vedlejší rozpočtové..." sheetId="3" r:id="rId3"/>
  </sheets>
  <definedNames>
    <definedName name="_xlnm.Print_Area" localSheetId="0">'Rekapitulace zakázky'!$D$4:$AO$76,'Rekapitulace zakázky'!$C$82:$AQ$97</definedName>
    <definedName name="_xlnm.Print_Titles" localSheetId="0">'Rekapitulace zakázky'!$92:$92</definedName>
    <definedName name="_xlnm._FilterDatabase" localSheetId="1" hidden="1">'01 - Technická část'!$C$116:$L$176</definedName>
    <definedName name="_xlnm.Print_Area" localSheetId="1">'01 - Technická část'!$C$4:$K$76,'01 - Technická část'!$C$82:$K$98,'01 - Technická část'!$C$104:$L$176</definedName>
    <definedName name="_xlnm.Print_Titles" localSheetId="1">'01 - Technická část'!$116:$116</definedName>
    <definedName name="_xlnm._FilterDatabase" localSheetId="2" hidden="1">'VRN - Vedlejší rozpočtové...'!$C$116:$L$122</definedName>
    <definedName name="_xlnm.Print_Area" localSheetId="2">'VRN - Vedlejší rozpočtové...'!$C$4:$K$76,'VRN - Vedlejší rozpočtové...'!$C$82:$K$98,'VRN - Vedlejší rozpočtové...'!$C$104:$L$122</definedName>
    <definedName name="_xlnm.Print_Titles" localSheetId="2">'VRN - Vedlejší rozpočtové...'!$116:$116</definedName>
  </definedNames>
  <calcPr/>
</workbook>
</file>

<file path=xl/calcChain.xml><?xml version="1.0" encoding="utf-8"?>
<calcChain xmlns="http://schemas.openxmlformats.org/spreadsheetml/2006/main">
  <c i="3" r="K39"/>
  <c r="K38"/>
  <c i="1" r="BA96"/>
  <c i="3" r="K37"/>
  <c i="1" r="AZ96"/>
  <c i="3" r="BI121"/>
  <c r="BH121"/>
  <c r="BG121"/>
  <c r="BF121"/>
  <c r="R121"/>
  <c r="Q121"/>
  <c r="X121"/>
  <c r="V121"/>
  <c r="T121"/>
  <c r="P121"/>
  <c r="BK121"/>
  <c r="K121"/>
  <c r="BE121"/>
  <c r="BI119"/>
  <c r="F39"/>
  <c i="1" r="BF96"/>
  <c i="3" r="BH119"/>
  <c r="F38"/>
  <c i="1" r="BE96"/>
  <c i="3" r="BG119"/>
  <c r="F37"/>
  <c i="1" r="BD96"/>
  <c i="3" r="BF119"/>
  <c r="K36"/>
  <c i="1" r="AY96"/>
  <c i="3" r="F36"/>
  <c i="1" r="BC96"/>
  <c i="3" r="R119"/>
  <c r="R118"/>
  <c r="R117"/>
  <c r="J96"/>
  <c r="Q119"/>
  <c r="Q118"/>
  <c r="Q117"/>
  <c r="I96"/>
  <c r="X119"/>
  <c r="X118"/>
  <c r="X117"/>
  <c r="V119"/>
  <c r="V118"/>
  <c r="V117"/>
  <c r="T119"/>
  <c r="T118"/>
  <c r="T117"/>
  <c i="1" r="AW96"/>
  <c i="3" r="P119"/>
  <c r="BK119"/>
  <c r="BK118"/>
  <c r="K118"/>
  <c r="BK117"/>
  <c r="K117"/>
  <c r="K96"/>
  <c r="K32"/>
  <c i="1" r="AG96"/>
  <c i="3" r="K119"/>
  <c r="BE119"/>
  <c r="K35"/>
  <c i="1" r="AX96"/>
  <c i="3" r="F35"/>
  <c i="1" r="BB96"/>
  <c i="3" r="K97"/>
  <c r="J97"/>
  <c r="I97"/>
  <c r="J114"/>
  <c r="F111"/>
  <c r="E109"/>
  <c r="K31"/>
  <c i="1" r="AT96"/>
  <c i="3" r="K30"/>
  <c i="1" r="AS96"/>
  <c i="3" r="J92"/>
  <c r="F89"/>
  <c r="E87"/>
  <c r="K41"/>
  <c r="J21"/>
  <c r="E21"/>
  <c r="J113"/>
  <c r="J91"/>
  <c r="J20"/>
  <c r="J18"/>
  <c r="E18"/>
  <c r="F114"/>
  <c r="F92"/>
  <c r="J17"/>
  <c r="J15"/>
  <c r="E15"/>
  <c r="F113"/>
  <c r="F91"/>
  <c r="J14"/>
  <c r="J12"/>
  <c r="J111"/>
  <c r="J89"/>
  <c r="E7"/>
  <c r="E107"/>
  <c r="E85"/>
  <c i="2" r="K39"/>
  <c r="K38"/>
  <c i="1" r="BA95"/>
  <c i="2" r="K37"/>
  <c i="1" r="AZ95"/>
  <c i="2" r="BI175"/>
  <c r="BH175"/>
  <c r="BG175"/>
  <c r="BF175"/>
  <c r="R175"/>
  <c r="Q175"/>
  <c r="X175"/>
  <c r="V175"/>
  <c r="T175"/>
  <c r="P175"/>
  <c r="BK175"/>
  <c r="K175"/>
  <c r="BE175"/>
  <c r="BI173"/>
  <c r="BH173"/>
  <c r="BG173"/>
  <c r="BF173"/>
  <c r="R173"/>
  <c r="Q173"/>
  <c r="X173"/>
  <c r="V173"/>
  <c r="T173"/>
  <c r="P173"/>
  <c r="BK173"/>
  <c r="K173"/>
  <c r="BE173"/>
  <c r="BI171"/>
  <c r="BH171"/>
  <c r="BG171"/>
  <c r="BF171"/>
  <c r="R171"/>
  <c r="Q171"/>
  <c r="X171"/>
  <c r="V171"/>
  <c r="T171"/>
  <c r="P171"/>
  <c r="BK171"/>
  <c r="K171"/>
  <c r="BE171"/>
  <c r="BI169"/>
  <c r="BH169"/>
  <c r="BG169"/>
  <c r="BF169"/>
  <c r="R169"/>
  <c r="Q169"/>
  <c r="X169"/>
  <c r="V169"/>
  <c r="T169"/>
  <c r="P169"/>
  <c r="BK169"/>
  <c r="K169"/>
  <c r="BE169"/>
  <c r="BI167"/>
  <c r="BH167"/>
  <c r="BG167"/>
  <c r="BF167"/>
  <c r="R167"/>
  <c r="Q167"/>
  <c r="X167"/>
  <c r="V167"/>
  <c r="T167"/>
  <c r="P167"/>
  <c r="BK167"/>
  <c r="K167"/>
  <c r="BE167"/>
  <c r="BI165"/>
  <c r="BH165"/>
  <c r="BG165"/>
  <c r="BF165"/>
  <c r="R165"/>
  <c r="Q165"/>
  <c r="X165"/>
  <c r="V165"/>
  <c r="T165"/>
  <c r="P165"/>
  <c r="BK165"/>
  <c r="K165"/>
  <c r="BE165"/>
  <c r="BI163"/>
  <c r="BH163"/>
  <c r="BG163"/>
  <c r="BF163"/>
  <c r="R163"/>
  <c r="Q163"/>
  <c r="X163"/>
  <c r="V163"/>
  <c r="T163"/>
  <c r="P163"/>
  <c r="BK163"/>
  <c r="K163"/>
  <c r="BE163"/>
  <c r="BI161"/>
  <c r="BH161"/>
  <c r="BG161"/>
  <c r="BF161"/>
  <c r="R161"/>
  <c r="Q161"/>
  <c r="X161"/>
  <c r="V161"/>
  <c r="T161"/>
  <c r="P161"/>
  <c r="BK161"/>
  <c r="K161"/>
  <c r="BE161"/>
  <c r="BI159"/>
  <c r="BH159"/>
  <c r="BG159"/>
  <c r="BF159"/>
  <c r="R159"/>
  <c r="Q159"/>
  <c r="X159"/>
  <c r="V159"/>
  <c r="T159"/>
  <c r="P159"/>
  <c r="BK159"/>
  <c r="K159"/>
  <c r="BE159"/>
  <c r="BI157"/>
  <c r="BH157"/>
  <c r="BG157"/>
  <c r="BF157"/>
  <c r="R157"/>
  <c r="Q157"/>
  <c r="X157"/>
  <c r="V157"/>
  <c r="T157"/>
  <c r="P157"/>
  <c r="BK157"/>
  <c r="K157"/>
  <c r="BE157"/>
  <c r="BI155"/>
  <c r="BH155"/>
  <c r="BG155"/>
  <c r="BF155"/>
  <c r="R155"/>
  <c r="Q155"/>
  <c r="X155"/>
  <c r="V155"/>
  <c r="T155"/>
  <c r="P155"/>
  <c r="BK155"/>
  <c r="K155"/>
  <c r="BE155"/>
  <c r="BI153"/>
  <c r="BH153"/>
  <c r="BG153"/>
  <c r="BF153"/>
  <c r="R153"/>
  <c r="R152"/>
  <c r="Q153"/>
  <c r="Q152"/>
  <c r="X153"/>
  <c r="X152"/>
  <c r="V153"/>
  <c r="V152"/>
  <c r="T153"/>
  <c r="T152"/>
  <c r="P153"/>
  <c r="BK153"/>
  <c r="BK152"/>
  <c r="K152"/>
  <c r="K153"/>
  <c r="BE153"/>
  <c r="K97"/>
  <c r="J97"/>
  <c r="I97"/>
  <c r="BI149"/>
  <c r="BH149"/>
  <c r="BG149"/>
  <c r="BF149"/>
  <c r="R149"/>
  <c r="Q149"/>
  <c r="X149"/>
  <c r="V149"/>
  <c r="T149"/>
  <c r="P149"/>
  <c r="BK149"/>
  <c r="K149"/>
  <c r="BE149"/>
  <c r="BI147"/>
  <c r="BH147"/>
  <c r="BG147"/>
  <c r="BF147"/>
  <c r="R147"/>
  <c r="Q147"/>
  <c r="X147"/>
  <c r="V147"/>
  <c r="T147"/>
  <c r="P147"/>
  <c r="BK147"/>
  <c r="K147"/>
  <c r="BE147"/>
  <c r="BI145"/>
  <c r="BH145"/>
  <c r="BG145"/>
  <c r="BF145"/>
  <c r="R145"/>
  <c r="Q145"/>
  <c r="X145"/>
  <c r="V145"/>
  <c r="T145"/>
  <c r="P145"/>
  <c r="BK145"/>
  <c r="K145"/>
  <c r="BE145"/>
  <c r="BI142"/>
  <c r="BH142"/>
  <c r="BG142"/>
  <c r="BF142"/>
  <c r="R142"/>
  <c r="Q142"/>
  <c r="X142"/>
  <c r="V142"/>
  <c r="T142"/>
  <c r="P142"/>
  <c r="BK142"/>
  <c r="K142"/>
  <c r="BE142"/>
  <c r="BI139"/>
  <c r="BH139"/>
  <c r="BG139"/>
  <c r="BF139"/>
  <c r="R139"/>
  <c r="Q139"/>
  <c r="X139"/>
  <c r="V139"/>
  <c r="T139"/>
  <c r="P139"/>
  <c r="BK139"/>
  <c r="K139"/>
  <c r="BE139"/>
  <c r="BI136"/>
  <c r="BH136"/>
  <c r="BG136"/>
  <c r="BF136"/>
  <c r="R136"/>
  <c r="Q136"/>
  <c r="X136"/>
  <c r="V136"/>
  <c r="T136"/>
  <c r="P136"/>
  <c r="BK136"/>
  <c r="K136"/>
  <c r="BE136"/>
  <c r="BI133"/>
  <c r="BH133"/>
  <c r="BG133"/>
  <c r="BF133"/>
  <c r="R133"/>
  <c r="Q133"/>
  <c r="X133"/>
  <c r="V133"/>
  <c r="T133"/>
  <c r="P133"/>
  <c r="BK133"/>
  <c r="K133"/>
  <c r="BE133"/>
  <c r="BI130"/>
  <c r="BH130"/>
  <c r="BG130"/>
  <c r="BF130"/>
  <c r="R130"/>
  <c r="Q130"/>
  <c r="X130"/>
  <c r="V130"/>
  <c r="T130"/>
  <c r="P130"/>
  <c r="BK130"/>
  <c r="K130"/>
  <c r="BE130"/>
  <c r="BI127"/>
  <c r="BH127"/>
  <c r="BG127"/>
  <c r="BF127"/>
  <c r="R127"/>
  <c r="Q127"/>
  <c r="X127"/>
  <c r="V127"/>
  <c r="T127"/>
  <c r="P127"/>
  <c r="BK127"/>
  <c r="K127"/>
  <c r="BE127"/>
  <c r="BI124"/>
  <c r="BH124"/>
  <c r="BG124"/>
  <c r="BF124"/>
  <c r="R124"/>
  <c r="Q124"/>
  <c r="X124"/>
  <c r="V124"/>
  <c r="T124"/>
  <c r="P124"/>
  <c r="BK124"/>
  <c r="K124"/>
  <c r="BE124"/>
  <c r="BI121"/>
  <c r="BH121"/>
  <c r="BG121"/>
  <c r="BF121"/>
  <c r="R121"/>
  <c r="Q121"/>
  <c r="X121"/>
  <c r="V121"/>
  <c r="T121"/>
  <c r="P121"/>
  <c r="BK121"/>
  <c r="K121"/>
  <c r="BE121"/>
  <c r="BI118"/>
  <c r="F39"/>
  <c i="1" r="BF95"/>
  <c i="2" r="BH118"/>
  <c r="F38"/>
  <c i="1" r="BE95"/>
  <c i="2" r="BG118"/>
  <c r="F37"/>
  <c i="1" r="BD95"/>
  <c i="2" r="BF118"/>
  <c r="K36"/>
  <c i="1" r="AY95"/>
  <c i="2" r="F36"/>
  <c i="1" r="BC95"/>
  <c i="2" r="R118"/>
  <c r="R117"/>
  <c r="J96"/>
  <c r="Q118"/>
  <c r="Q117"/>
  <c r="I96"/>
  <c r="X118"/>
  <c r="X117"/>
  <c r="V118"/>
  <c r="V117"/>
  <c r="T118"/>
  <c r="T117"/>
  <c i="1" r="AW95"/>
  <c i="2" r="P118"/>
  <c r="BK118"/>
  <c r="BK117"/>
  <c r="K117"/>
  <c r="K96"/>
  <c r="K32"/>
  <c i="1" r="AG95"/>
  <c i="2" r="K118"/>
  <c r="BE118"/>
  <c r="K35"/>
  <c i="1" r="AX95"/>
  <c i="2" r="F35"/>
  <c i="1" r="BB95"/>
  <c i="2" r="J114"/>
  <c r="F111"/>
  <c r="E109"/>
  <c r="K31"/>
  <c i="1" r="AT95"/>
  <c i="2" r="K30"/>
  <c i="1" r="AS95"/>
  <c i="2" r="J92"/>
  <c r="F89"/>
  <c r="E87"/>
  <c r="K41"/>
  <c r="J21"/>
  <c r="E21"/>
  <c r="J113"/>
  <c r="J91"/>
  <c r="J20"/>
  <c r="J18"/>
  <c r="E18"/>
  <c r="F114"/>
  <c r="F92"/>
  <c r="J17"/>
  <c r="J15"/>
  <c r="E15"/>
  <c r="F113"/>
  <c r="F91"/>
  <c r="J14"/>
  <c r="J12"/>
  <c r="J111"/>
  <c r="J89"/>
  <c r="E7"/>
  <c r="E107"/>
  <c r="E85"/>
  <c i="1" r="BF94"/>
  <c r="W33"/>
  <c r="BE94"/>
  <c r="W32"/>
  <c r="BD94"/>
  <c r="W31"/>
  <c r="BC94"/>
  <c r="W30"/>
  <c r="BB94"/>
  <c r="W29"/>
  <c r="BA94"/>
  <c r="AZ94"/>
  <c r="AY94"/>
  <c r="AK30"/>
  <c r="AX94"/>
  <c r="AK29"/>
  <c r="AW94"/>
  <c r="AV94"/>
  <c r="AU94"/>
  <c r="AT94"/>
  <c r="AS94"/>
  <c r="AG94"/>
  <c r="AK26"/>
  <c r="AV96"/>
  <c r="AN96"/>
  <c r="AV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<sst xmlns="http://schemas.openxmlformats.org/spreadsheetml/2006/main">
  <si>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</si>
  <si>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</si>
  <si>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</si>
  <si>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</si>
  <si>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</si>
  <si>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</si>
  <si>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{6c79094e-24a8-4b04-a3ba-14c6f9e7445a}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</si>
  <si>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</si>
  <si>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</si>
  <si>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</si>
  <si>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</si>
  <si>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</si>
  <si>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</si>
  <si>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</si>
  <si>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</si>
  <si>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20190311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</si>
  <si>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</si>
  <si>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</si>
  <si>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a výměna akumulátorových baterií SZZ, PZS a TZZ v obvodu SSZT K. Vary</t>
  </si>
  <si>
    <t>0,1</t>
  </si>
  <si>
    <t>KSO:</t>
  </si>
  <si>
    <t>824</t>
  </si>
  <si>
    <t>CC-CZ:</t>
  </si>
  <si>
    <t>21229</t>
  </si>
  <si>
    <t>1</t>
  </si>
  <si>
    <t>Místo:</t>
  </si>
  <si>
    <t xml:space="preserve"> </t>
  </si>
  <si>
    <t>Datum:</t>
  </si>
  <si>
    <t>11. 3. 2019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</si>
  <si>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</si>
  <si>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</si>
  <si>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</si>
  <si>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</si>
  <si>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</si>
  <si>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</si>
  <si>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</si>
  <si>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</si>
  <si>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</si>
  <si>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Pavel Chudoba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</si>
  <si>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</si>
  <si>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</si>
  <si>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</si>
  <si>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</si>
  <si>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</si>
  <si>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</si>
  <si>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</si>
  <si>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</si>
  <si>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</si>
  <si>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</si>
  <si>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</si>
  <si>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</si>
  <si>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</si>
  <si>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</si>
  <si>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</si>
  <si>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</si>
  <si>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</si>
  <si>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</si>
  <si>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</si>
  <si>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</si>
  <si>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</si>
  <si>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</si>
  <si>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</si>
  <si>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</si>
  <si>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</si>
  <si>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</si>
  <si>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</si>
  <si>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</si>
  <si>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</si>
  <si>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</si>
  <si>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</si>
  <si>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</si>
  <si>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</si>
  <si>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</si>
  <si>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</si>
  <si>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</si>
  <si>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</si>
  <si>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</si>
  <si>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</si>
  <si>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</si>
  <si>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</si>
  <si>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</si>
  <si>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</si>
  <si>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</si>
  <si>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</si>
  <si>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</si>
  <si>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</si>
  <si>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</si>
  <si>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</si>
  <si>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Technická část</t>
  </si>
  <si>
    <t>ING</t>
  </si>
  <si>
    <t>{41baa341-15ec-47ab-9170-5085dbcea7a2}</t>
  </si>
  <si>
    <t>2</t>
  </si>
  <si>
    <t>VRN</t>
  </si>
  <si>
    <t>Vedlejší rozpočtové náklady</t>
  </si>
  <si>
    <t>VON</t>
  </si>
  <si>
    <t>{341efa86-7c60-4095-8676-1bbc0ded0eaf}</t>
  </si>
  <si>
    <t>KRYCÍ LIST SOUPISU PRACÍ</t>
  </si>
  <si>
    <t>Objekt:</t>
  </si>
  <si>
    <t>01 - Technická část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</si>
  <si>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</si>
  <si>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</si>
  <si>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</si>
  <si>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</si>
  <si>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</si>
  <si>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</si>
  <si>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</si>
  <si>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</si>
  <si>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</si>
  <si>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</si>
  <si>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</si>
  <si>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</si>
  <si>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</si>
  <si>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</si>
  <si>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</si>
  <si>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</si>
  <si>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</si>
  <si>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</si>
  <si>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</si>
  <si>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</si>
  <si>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</si>
  <si>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</si>
  <si>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</si>
  <si>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</si>
  <si>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</si>
  <si>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</si>
  <si>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</si>
  <si>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27</t>
  </si>
  <si>
    <t>M</t>
  </si>
  <si>
    <t>7592910185</t>
  </si>
  <si>
    <t>Baterie Staniční akumulátory NiCd článek 1,2 V/250 Ah C5 s vláknitou elektrodou, cena včetně spojovacího materiálu a bateriového nosiče či stojanu</t>
  </si>
  <si>
    <t>kus</t>
  </si>
  <si>
    <t>Sborník UOŽI 01 2019</t>
  </si>
  <si>
    <t>128</t>
  </si>
  <si>
    <t>ROZPOCET</t>
  </si>
  <si>
    <t>206746689</t>
  </si>
  <si>
    <t>PP</t>
  </si>
  <si>
    <t>P</t>
  </si>
  <si>
    <t xml:space="preserve">Poznámka k položce:_x000d_
24 ks PZS km 216,930 - Dasnice_x000d_
24 ks PZS km 226,265 - Nebanice_x000d__x000d_
24 ks PZS km 223,047 - Kynšperk  _x000d_
24 ks PZS km 222,298 - Kynšperk                                                   Konkrétní typ baterie je nutno zvolit s ohledem na prostorové uspořádání bateriové skříně či stojanu.</t>
  </si>
  <si>
    <t>62</t>
  </si>
  <si>
    <t>7592910160</t>
  </si>
  <si>
    <t>Baterie Staniční akumulátory NiCd článek 1,2 V/110 Ah C5 s vláknitou elektrodou, cena včetně spojovacího materiálu a bateriového nosiče či stojanu</t>
  </si>
  <si>
    <t>-139989138</t>
  </si>
  <si>
    <t>Poznámka k položce:_x000d_
20 ks PZS km 1,614 Třebeň_x000d__x000d_
20 ks hodinové zařízení Dasnice_x000d_
20 ks hodinové zařízení Kynšperk_x000d_
24 ks PZS km 223,235 - Kynšperk _x000d__x000d_
20ks RZZ Vojtanov hodiny_x000d_
_x000d_
Konkrétní typ baterie je nutno zvolit s ohledem na prostorové uspořádání bateriové skříně či stojanu.</t>
  </si>
  <si>
    <t>67</t>
  </si>
  <si>
    <t>7592910175</t>
  </si>
  <si>
    <t>Baterie Staniční akumulátory NiCd článek 1,2 V/170 Ah C5 s vláknitou elektrodou, cena včetně spojovacího materiálu a bateriového nosiče či stojanu</t>
  </si>
  <si>
    <t>321984886</t>
  </si>
  <si>
    <t>Poznámka k položce:_x000d_
20 ks RZZ Kynšperk n. O._x000d__x000d_
20 ks RZZ Dasnice_x000d_
24 ks PZS km 232,680 Tršnice _x000d__x000d_
 _x000d_
_x000d_
Konkrétní typ baterie je nutno zvolit s ohledem na prostorové uspořádání bateriové skříně či stojanu.</t>
  </si>
  <si>
    <t>56</t>
  </si>
  <si>
    <t>7592920620</t>
  </si>
  <si>
    <t xml:space="preserve">Baterie Staniční akumulátory Pb blok 6 V/105 Ah C10 s pancéřovanou trubkovou elektrodou,  uzavřený - gel, cena včetně spojovacího materiálu a bateriového nosiče či stojanu</t>
  </si>
  <si>
    <t>-779173514</t>
  </si>
  <si>
    <t>Poznámka k položce:_x000d_
4ks SÚ Karlovy Vary d.n._x000d_
_x000d_
Konkrétní typ baterie je nutno zvolit s ohledem na prostorové uspořádání bateriové skříně či stojanu.</t>
  </si>
  <si>
    <t>65</t>
  </si>
  <si>
    <t>7592920725</t>
  </si>
  <si>
    <t xml:space="preserve">Baterie Staniční akumulátory Pb blok 12 V/30 Ah C10 s pancéřovanou trubkovou elektrodou,  uzavřený - gel, cena včetně spojovacího materiálu a bateriového nosiče či stojanu</t>
  </si>
  <si>
    <t>483370223</t>
  </si>
  <si>
    <t>Poznámka k položce:_x000d_
2ks Štědrá - součtová hláska_x000d_
_x000d_
Konkrétní typ baterie je nutno zvolit s ohledem na prostorové uspořádání bateriové skříně či stojanu.</t>
  </si>
  <si>
    <t>53</t>
  </si>
  <si>
    <t>7592920170</t>
  </si>
  <si>
    <t>Baterie Staniční akumulátory Pb blok 6 V/250 Ah C10 s pancéřovanou trubkovou elektrodou, uzavřený větraný, cena včetně spojovacího materiálu a bateriového nosiče či stojanu</t>
  </si>
  <si>
    <t>-1534798284</t>
  </si>
  <si>
    <t>Poznámka k položce:_x000d_
Cheb, St. 2 měničová baterie 4 ks _x000d_
Cheb, St. 2 releová baterie 4 ks _x000d_
Cheb, St. 1 releová baterie 4 ks _x000d_
_x000d_
Konkrétní typ baterie je nutno zvolit s ohledem na prostorové uspořádání bateriové skříně či stojanu.</t>
  </si>
  <si>
    <t>54</t>
  </si>
  <si>
    <t>7592920760</t>
  </si>
  <si>
    <t xml:space="preserve">Baterie Staniční akumulátory Pb blok 12 V/180 Ah C10 s pancéřovanou trubkovou elektrodou,  uzavřený - gel, cena včetně spojovacího materiálu a bateriového nosiče či stojanu</t>
  </si>
  <si>
    <t>-617196565</t>
  </si>
  <si>
    <t>Poznámka k položce:_x000d_
8ks UNZ Cheb_x000d_ pro UAB Cheb-Lipová_x000d__x000d_
8ks SÚ Stará Role_x000d_
8ks SÚ Nová Role_x000d_
8ks SÚ Nejdek_x000d_
_x000d__x000d_
Konkrétní typ baterie je nutno zvolit s ohledem na prostorové uspořádání bateriové skříně či stojanu.</t>
  </si>
  <si>
    <t>48</t>
  </si>
  <si>
    <t>7592920735</t>
  </si>
  <si>
    <t xml:space="preserve">Baterie Staniční akumulátory Pb blok 12 V/60 Ah C10 s pancéřovanou trubkovou elektrodou,  uzavřený - gel, cena včetně spojovacího materiálu a bateriového nosiče či stojanu</t>
  </si>
  <si>
    <t>290028013</t>
  </si>
  <si>
    <t>Poznámka k položce:_x000d_
64 ks UNZ Lipová u Chebu_x000d__x000d_
32 ks UNZ Mariánské Lázně_x000d_
_x000d__x000d_
Konkrétní typ baterie je nutno zvolit s ohledem na prostorové uspořádání bateriové skříně či stojanu.</t>
  </si>
  <si>
    <t>69</t>
  </si>
  <si>
    <t>7592920730</t>
  </si>
  <si>
    <t xml:space="preserve">Baterie Staniční akumulátory Pb blok 12 V/50 Ah C10 s pancéřovanou trubkovou elektrodou,  uzavřený - gel, cena včetně spojovacího materiálu a bateriového nosiče či stojanu</t>
  </si>
  <si>
    <t>1263243823</t>
  </si>
  <si>
    <t>Poznámka k položce:_x000d_
64 ks UNZ Lázně Kynžvert_x000d__x000d_
32 ks UNZ Dolní Žandov_x000d_
_x000d__x000d_
Konkrétní typ baterie je nutno zvolit s ohledem na prostorové uspořádání bateriové skříně či stojanu.</t>
  </si>
  <si>
    <t>23</t>
  </si>
  <si>
    <t>7492500860</t>
  </si>
  <si>
    <t>Kabely, vodiče, šňůry Cu - nn Vodič jednožílový Cu, plastová izolace H07V-K 16 rudý (CYA)</t>
  </si>
  <si>
    <t>m</t>
  </si>
  <si>
    <t>512</t>
  </si>
  <si>
    <t>-818615373</t>
  </si>
  <si>
    <t>24</t>
  </si>
  <si>
    <t>7492500870</t>
  </si>
  <si>
    <t>Kabely, vodiče, šňůry Cu - nn Vodič jednožílový Cu, plastová izolace H07V-K 16 sv.modrý (CYA)</t>
  </si>
  <si>
    <t>7618630</t>
  </si>
  <si>
    <t>42</t>
  </si>
  <si>
    <t>7592910310</t>
  </si>
  <si>
    <t>Baterie Staniční akumulátory Rekombinační zátka AquaGen Premium Top H (použití do 300 Ah)</t>
  </si>
  <si>
    <t>-1955968220</t>
  </si>
  <si>
    <t xml:space="preserve">Poznámka k položce:_x000d_
24 ks PZS km 216,930 - Dasnice_x000d_
24 ks PZS km 226,265 - Nebanice_x000d__x000d_
24 ks PZS km 223,047 - Kynšperk  _x000d_
24 ks PZS km 222,298 - Kynšperk_x000d_
20 ks PZS km 1,614 Třebeň_x000d__x000d_
20 ks hodinové zařízení Dasnice_x000d_
20 ks hodinové zařízení Kynšperk_x000d_
24 ks PZS km 223,235 - Kynšperk </t>
  </si>
  <si>
    <t>OST</t>
  </si>
  <si>
    <t>Ostatní</t>
  </si>
  <si>
    <t>4</t>
  </si>
  <si>
    <t>K</t>
  </si>
  <si>
    <t>7492551010</t>
  </si>
  <si>
    <t>Montáž vodičů jednožílových Cu do 16 mm2</t>
  </si>
  <si>
    <t>-132797351</t>
  </si>
  <si>
    <t>Montáž vodičů jednožílových Cu do 16 mm2 - uložení na rošty, pod omítku, do rozvaděče apod.</t>
  </si>
  <si>
    <t>17</t>
  </si>
  <si>
    <t>7498256075</t>
  </si>
  <si>
    <t>Zkoušky a prohlídky elektrických přístrojů - ostatní kapacitní zkouška staničních baterií 110 V</t>
  </si>
  <si>
    <t>-913996536</t>
  </si>
  <si>
    <t>59</t>
  </si>
  <si>
    <t>7498256070</t>
  </si>
  <si>
    <t>Zkoušky a prohlídky elektrických přístrojů - ostatní kapacitní zkouška staničních baterií 24 V</t>
  </si>
  <si>
    <t>1728915442</t>
  </si>
  <si>
    <t>19</t>
  </si>
  <si>
    <t>7499151030</t>
  </si>
  <si>
    <t>Dokončovací práce zkušební provoz</t>
  </si>
  <si>
    <t>hod</t>
  </si>
  <si>
    <t>-484324542</t>
  </si>
  <si>
    <t>Dokončovací práce zkušební provoz - včetně prokázání technických a kvalitativních parametrů zařízení</t>
  </si>
  <si>
    <t>20</t>
  </si>
  <si>
    <t>7499151040</t>
  </si>
  <si>
    <t>Dokončovací práce zaškolení obsluhy</t>
  </si>
  <si>
    <t>-1295012562</t>
  </si>
  <si>
    <t>Dokončovací práce zaškolení obsluhy - seznámení obsluhy s funkcemi zařízení včetně odevzdání dokumentace skutečného provedení</t>
  </si>
  <si>
    <t>63</t>
  </si>
  <si>
    <t>7592905010</t>
  </si>
  <si>
    <t>Montáž článku niklokadmiového kapacity do 200 Ah</t>
  </si>
  <si>
    <t>-103356510</t>
  </si>
  <si>
    <t>Montáž článku niklokadmiového kapacity do 200 Ah - postavení článku, připojení vodičů, ochrana svorek vazelinou, změření napětí, kontrola elektrolytu s případným doplněním destilovanou vodou</t>
  </si>
  <si>
    <t>36</t>
  </si>
  <si>
    <t>7592905012</t>
  </si>
  <si>
    <t>Montáž článku niklokadmiového kapacity přes 200 Ah</t>
  </si>
  <si>
    <t>1561879752</t>
  </si>
  <si>
    <t>Montáž článku niklokadmiového kapacity přes 200 Ah - postavení článku, připojení vodičů, ochrana svorek vazelinou, změření napětí, kontrola elektrolytu s případným doplněním destilovanou vodou</t>
  </si>
  <si>
    <t>11</t>
  </si>
  <si>
    <t>7592905040</t>
  </si>
  <si>
    <t>Montáž bloku baterie olověné 6 V a 12 V kapacity do 200 Ah</t>
  </si>
  <si>
    <t>-43614363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</si>
  <si>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</si>
  <si>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60</t>
  </si>
  <si>
    <t>7592905042</t>
  </si>
  <si>
    <t>Montáž bloku baterie olověné 6 V a 12 V kapacity přes 200 Ah</t>
  </si>
  <si>
    <t>1207604763</t>
  </si>
  <si>
    <t>Montáž bloku baterie olověné 6 V a 12 V kapacity přes 200 Ah - postavení článku, připojení vodičů, ochrana svorek vazelinou, změření napětí, u tekutých baterií kontrola elektrolytu s případným doplněním destilovanou vodou</t>
  </si>
  <si>
    <t>64</t>
  </si>
  <si>
    <t>7592907020</t>
  </si>
  <si>
    <t>Demontáž bloku baterie niklokadmiové kapacity do 200 Ah</t>
  </si>
  <si>
    <t>533530663</t>
  </si>
  <si>
    <t>7592907040</t>
  </si>
  <si>
    <t>Demontáž bloku baterie olověné 6 V a 12 V kapacity do 200 Ah</t>
  </si>
  <si>
    <t>1489641131</t>
  </si>
  <si>
    <t>61</t>
  </si>
  <si>
    <t>7592907042</t>
  </si>
  <si>
    <t>Demontáž bloku baterie olověné 6 V a 12 V kapacity přes 200 Ah</t>
  </si>
  <si>
    <t>898667734</t>
  </si>
  <si>
    <t>VRN - Vedlejší rozpočtové náklady</t>
  </si>
  <si>
    <t>5</t>
  </si>
  <si>
    <t>3</t>
  </si>
  <si>
    <t>9901001100</t>
  </si>
  <si>
    <t xml:space="preserve">Doprava dodávek zhotovitele, dodávek objednatele nebo výzisku mechanizací o nosnosti do 3,5 t do 300 km </t>
  </si>
  <si>
    <t>-731799481</t>
  </si>
  <si>
    <t xml:space="preserve">Doprava dodávek zhotovitele, dodávek objednatele nebo výzisku mechanizací o nosnosti do 3,5 t do 300 km  Poznámka: V cenách jsou započteny náklady přepravu materiálu ze skladů nebo skládek výrobce nebo dodavatele nebo z vlastních zásob objednatele na místo technologické manipulace včetně složení.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kus stroje.</t>
  </si>
  <si>
    <t>9909000200</t>
  </si>
  <si>
    <t xml:space="preserve">Poplatek za uložení nebezpečného odpadu na oficiální skládku  </t>
  </si>
  <si>
    <t>t</t>
  </si>
  <si>
    <t>-749946903</t>
  </si>
  <si>
    <t xml:space="preserve">Poplatek za uložení nebezpečného odpadu na oficiální skládku   Poznámka: V cenách jsou započteny náklady na uložení stavebního odpadu na oficiální skládku.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</si>
</sst>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horizontal="right" vertical="center"/>
    </xf>
    <xf numFmtId="4" fontId="11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5" hidden="1" customWidth="1"/>
    <col min="53" max="53" width="25" hidden="1" customWidth="1"/>
    <col min="54" max="54" width="21.67" hidden="1" customWidth="1"/>
    <col min="55" max="55" width="19.17" hidden="1" customWidth="1"/>
    <col min="56" max="56" width="25" hidden="1" customWidth="1"/>
    <col min="57" max="57" width="21.6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5</v>
      </c>
      <c r="BV1" s="11" t="s">
        <v>6</v>
      </c>
    </row>
    <row r="2" ht="36.96" customHeight="1">
      <c r="AR2"/>
      <c r="BS2" s="12" t="s">
        <v>7</v>
      </c>
      <c r="BT2" s="12" t="s">
        <v>8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7</v>
      </c>
      <c r="BT3" s="12" t="s">
        <v>9</v>
      </c>
    </row>
    <row r="4" ht="24.96" customHeight="1">
      <c r="B4" s="16"/>
      <c r="C4" s="17"/>
      <c r="D4" s="18" t="s">
        <v>10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11</v>
      </c>
      <c r="BG4" s="20" t="s">
        <v>12</v>
      </c>
      <c r="BS4" s="12" t="s">
        <v>13</v>
      </c>
    </row>
    <row r="5" ht="12" customHeight="1">
      <c r="B5" s="16"/>
      <c r="C5" s="17"/>
      <c r="D5" s="21" t="s">
        <v>14</v>
      </c>
      <c r="E5" s="17"/>
      <c r="F5" s="17"/>
      <c r="G5" s="17"/>
      <c r="H5" s="17"/>
      <c r="I5" s="17"/>
      <c r="J5" s="17"/>
      <c r="K5" s="22" t="s">
        <v>15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G5" s="23" t="s">
        <v>16</v>
      </c>
      <c r="BS5" s="12" t="s">
        <v>7</v>
      </c>
    </row>
    <row r="6" ht="36.96" customHeight="1">
      <c r="B6" s="16"/>
      <c r="C6" s="17"/>
      <c r="D6" s="24" t="s">
        <v>17</v>
      </c>
      <c r="E6" s="17"/>
      <c r="F6" s="17"/>
      <c r="G6" s="17"/>
      <c r="H6" s="17"/>
      <c r="I6" s="17"/>
      <c r="J6" s="17"/>
      <c r="K6" s="25" t="s">
        <v>18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G6" s="26"/>
      <c r="BS6" s="12" t="s">
        <v>19</v>
      </c>
    </row>
    <row r="7" ht="12" customHeight="1">
      <c r="B7" s="16"/>
      <c r="C7" s="17"/>
      <c r="D7" s="27" t="s">
        <v>20</v>
      </c>
      <c r="E7" s="17"/>
      <c r="F7" s="17"/>
      <c r="G7" s="17"/>
      <c r="H7" s="17"/>
      <c r="I7" s="17"/>
      <c r="J7" s="17"/>
      <c r="K7" s="22" t="s">
        <v>21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22</v>
      </c>
      <c r="AL7" s="17"/>
      <c r="AM7" s="17"/>
      <c r="AN7" s="22" t="s">
        <v>23</v>
      </c>
      <c r="AO7" s="17"/>
      <c r="AP7" s="17"/>
      <c r="AQ7" s="17"/>
      <c r="AR7" s="15"/>
      <c r="BG7" s="26"/>
      <c r="BS7" s="12" t="s">
        <v>24</v>
      </c>
    </row>
    <row r="8" ht="12" customHeight="1">
      <c r="B8" s="16"/>
      <c r="C8" s="17"/>
      <c r="D8" s="27" t="s">
        <v>25</v>
      </c>
      <c r="E8" s="17"/>
      <c r="F8" s="17"/>
      <c r="G8" s="17"/>
      <c r="H8" s="17"/>
      <c r="I8" s="17"/>
      <c r="J8" s="17"/>
      <c r="K8" s="22" t="s">
        <v>26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27</v>
      </c>
      <c r="AL8" s="17"/>
      <c r="AM8" s="17"/>
      <c r="AN8" s="28" t="s">
        <v>28</v>
      </c>
      <c r="AO8" s="17"/>
      <c r="AP8" s="17"/>
      <c r="AQ8" s="17"/>
      <c r="AR8" s="15"/>
      <c r="BG8" s="26"/>
      <c r="BS8" s="12" t="s">
        <v>29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G9" s="26"/>
      <c r="BS9" s="12" t="s">
        <v>30</v>
      </c>
    </row>
    <row r="10" ht="12" customHeight="1">
      <c r="B10" s="16"/>
      <c r="C10" s="17"/>
      <c r="D10" s="27" t="s">
        <v>31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32</v>
      </c>
      <c r="AL10" s="17"/>
      <c r="AM10" s="17"/>
      <c r="AN10" s="22" t="s">
        <v>1</v>
      </c>
      <c r="AO10" s="17"/>
      <c r="AP10" s="17"/>
      <c r="AQ10" s="17"/>
      <c r="AR10" s="15"/>
      <c r="BG10" s="26"/>
      <c r="BS10" s="12" t="s">
        <v>19</v>
      </c>
    </row>
    <row r="11" ht="18.48" customHeight="1">
      <c r="B11" s="16"/>
      <c r="C11" s="17"/>
      <c r="D11" s="17"/>
      <c r="E11" s="22" t="s">
        <v>26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33</v>
      </c>
      <c r="AL11" s="17"/>
      <c r="AM11" s="17"/>
      <c r="AN11" s="22" t="s">
        <v>1</v>
      </c>
      <c r="AO11" s="17"/>
      <c r="AP11" s="17"/>
      <c r="AQ11" s="17"/>
      <c r="AR11" s="15"/>
      <c r="BG11" s="26"/>
      <c r="BS11" s="12" t="s">
        <v>19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G12" s="26"/>
      <c r="BS12" s="12" t="s">
        <v>19</v>
      </c>
    </row>
    <row r="13" ht="12" customHeight="1">
      <c r="B13" s="16"/>
      <c r="C13" s="17"/>
      <c r="D13" s="27" t="s">
        <v>34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32</v>
      </c>
      <c r="AL13" s="17"/>
      <c r="AM13" s="17"/>
      <c r="AN13" s="29" t="s">
        <v>35</v>
      </c>
      <c r="AO13" s="17"/>
      <c r="AP13" s="17"/>
      <c r="AQ13" s="17"/>
      <c r="AR13" s="15"/>
      <c r="BG13" s="26"/>
      <c r="BS13" s="12" t="s">
        <v>19</v>
      </c>
    </row>
    <row r="14">
      <c r="B14" s="16"/>
      <c r="C14" s="17"/>
      <c r="D14" s="17"/>
      <c r="E14" s="29" t="s">
        <v>35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33</v>
      </c>
      <c r="AL14" s="17"/>
      <c r="AM14" s="17"/>
      <c r="AN14" s="29" t="s">
        <v>35</v>
      </c>
      <c r="AO14" s="17"/>
      <c r="AP14" s="17"/>
      <c r="AQ14" s="17"/>
      <c r="AR14" s="15"/>
      <c r="BG14" s="26"/>
      <c r="BS14" s="12" t="s">
        <v>19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G15" s="26"/>
      <c r="BS15" s="12" t="s">
        <v>4</v>
      </c>
    </row>
    <row r="16" ht="12" customHeight="1">
      <c r="B16" s="16"/>
      <c r="C16" s="17"/>
      <c r="D16" s="27" t="s">
        <v>36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32</v>
      </c>
      <c r="AL16" s="17"/>
      <c r="AM16" s="17"/>
      <c r="AN16" s="22" t="s">
        <v>1</v>
      </c>
      <c r="AO16" s="17"/>
      <c r="AP16" s="17"/>
      <c r="AQ16" s="17"/>
      <c r="AR16" s="15"/>
      <c r="BG16" s="26"/>
      <c r="BS16" s="12" t="s">
        <v>4</v>
      </c>
    </row>
    <row r="17" ht="18.48" customHeight="1">
      <c r="B17" s="16"/>
      <c r="C17" s="17"/>
      <c r="D17" s="17"/>
      <c r="E17" s="22" t="s">
        <v>26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33</v>
      </c>
      <c r="AL17" s="17"/>
      <c r="AM17" s="17"/>
      <c r="AN17" s="22" t="s">
        <v>1</v>
      </c>
      <c r="AO17" s="17"/>
      <c r="AP17" s="17"/>
      <c r="AQ17" s="17"/>
      <c r="AR17" s="15"/>
      <c r="BG17" s="26"/>
      <c r="BS17" s="12" t="s">
        <v>5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G18" s="26"/>
      <c r="BS18" s="12" t="s">
        <v>7</v>
      </c>
    </row>
    <row r="19" ht="12" customHeight="1">
      <c r="B19" s="16"/>
      <c r="C19" s="17"/>
      <c r="D19" s="27" t="s">
        <v>37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32</v>
      </c>
      <c r="AL19" s="17"/>
      <c r="AM19" s="17"/>
      <c r="AN19" s="22" t="s">
        <v>1</v>
      </c>
      <c r="AO19" s="17"/>
      <c r="AP19" s="17"/>
      <c r="AQ19" s="17"/>
      <c r="AR19" s="15"/>
      <c r="BG19" s="26"/>
      <c r="BS19" s="12" t="s">
        <v>7</v>
      </c>
    </row>
    <row r="20" ht="18.48" customHeight="1">
      <c r="B20" s="16"/>
      <c r="C20" s="17"/>
      <c r="D20" s="17"/>
      <c r="E20" s="22" t="s">
        <v>38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33</v>
      </c>
      <c r="AL20" s="17"/>
      <c r="AM20" s="17"/>
      <c r="AN20" s="22" t="s">
        <v>1</v>
      </c>
      <c r="AO20" s="17"/>
      <c r="AP20" s="17"/>
      <c r="AQ20" s="17"/>
      <c r="AR20" s="15"/>
      <c r="BG20" s="26"/>
      <c r="BS20" s="12" t="s">
        <v>5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G21" s="26"/>
    </row>
    <row r="22" ht="12" customHeight="1">
      <c r="B22" s="16"/>
      <c r="C22" s="17"/>
      <c r="D22" s="27" t="s">
        <v>39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G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G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G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G25" s="26"/>
    </row>
    <row r="26" s="1" customFormat="1" ht="25.92" customHeight="1">
      <c r="B26" s="33"/>
      <c r="C26" s="34"/>
      <c r="D26" s="35" t="s">
        <v>40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G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G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41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42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43</v>
      </c>
      <c r="AL28" s="39"/>
      <c r="AM28" s="39"/>
      <c r="AN28" s="39"/>
      <c r="AO28" s="39"/>
      <c r="AP28" s="34"/>
      <c r="AQ28" s="34"/>
      <c r="AR28" s="38"/>
      <c r="BG28" s="26"/>
    </row>
    <row r="29" s="2" customFormat="1" ht="14.4" customHeight="1">
      <c r="B29" s="40"/>
      <c r="C29" s="41"/>
      <c r="D29" s="27" t="s">
        <v>44</v>
      </c>
      <c r="E29" s="41"/>
      <c r="F29" s="27" t="s">
        <v>45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ROUND(BB94,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ROUND(AX94, 2)</f>
        <v>0</v>
      </c>
      <c r="AL29" s="41"/>
      <c r="AM29" s="41"/>
      <c r="AN29" s="41"/>
      <c r="AO29" s="41"/>
      <c r="AP29" s="41"/>
      <c r="AQ29" s="41"/>
      <c r="AR29" s="44"/>
      <c r="BG29" s="45"/>
    </row>
    <row r="30" s="2" customFormat="1" ht="14.4" customHeight="1">
      <c r="B30" s="40"/>
      <c r="C30" s="41"/>
      <c r="D30" s="41"/>
      <c r="E30" s="41"/>
      <c r="F30" s="27" t="s">
        <v>46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ROUND(BC94,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ROUND(AY94, 2)</f>
        <v>0</v>
      </c>
      <c r="AL30" s="41"/>
      <c r="AM30" s="41"/>
      <c r="AN30" s="41"/>
      <c r="AO30" s="41"/>
      <c r="AP30" s="41"/>
      <c r="AQ30" s="41"/>
      <c r="AR30" s="44"/>
      <c r="BG30" s="45"/>
    </row>
    <row r="31" hidden="1" s="2" customFormat="1" ht="14.4" customHeight="1">
      <c r="B31" s="40"/>
      <c r="C31" s="41"/>
      <c r="D31" s="41"/>
      <c r="E31" s="41"/>
      <c r="F31" s="27" t="s">
        <v>47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ROUND(BD94,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G31" s="45"/>
    </row>
    <row r="32" hidden="1" s="2" customFormat="1" ht="14.4" customHeight="1">
      <c r="B32" s="40"/>
      <c r="C32" s="41"/>
      <c r="D32" s="41"/>
      <c r="E32" s="41"/>
      <c r="F32" s="27" t="s">
        <v>48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ROUND(BE94,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G32" s="45"/>
    </row>
    <row r="33" hidden="1" s="2" customFormat="1" ht="14.4" customHeight="1">
      <c r="B33" s="40"/>
      <c r="C33" s="41"/>
      <c r="D33" s="41"/>
      <c r="E33" s="41"/>
      <c r="F33" s="27" t="s">
        <v>49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ROUND(BF94,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G33" s="45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G34" s="26"/>
    </row>
    <row r="35" s="1" customFormat="1" ht="25.92" customHeight="1">
      <c r="B35" s="33"/>
      <c r="C35" s="46"/>
      <c r="D35" s="47" t="s">
        <v>50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51</v>
      </c>
      <c r="U35" s="48"/>
      <c r="V35" s="48"/>
      <c r="W35" s="48"/>
      <c r="X35" s="50" t="s">
        <v>52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14.4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</row>
    <row r="38" ht="14.4" customHeight="1"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5"/>
    </row>
    <row r="39" ht="14.4" customHeight="1"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5"/>
    </row>
    <row r="40" ht="14.4" customHeight="1"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5"/>
    </row>
    <row r="41" ht="14.4" customHeight="1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5"/>
    </row>
    <row r="42" ht="14.4" customHeight="1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5"/>
    </row>
    <row r="43" ht="14.4" customHeight="1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5"/>
    </row>
    <row r="44" ht="14.4" customHeight="1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5"/>
    </row>
    <row r="45" ht="14.4" customHeight="1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5"/>
    </row>
    <row r="46" ht="14.4" customHeight="1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5"/>
    </row>
    <row r="47" ht="14.4" customHeight="1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5"/>
    </row>
    <row r="48" ht="14.4" customHeight="1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5"/>
    </row>
    <row r="49" s="1" customFormat="1" ht="14.4" customHeight="1">
      <c r="B49" s="33"/>
      <c r="C49" s="34"/>
      <c r="D49" s="53" t="s">
        <v>53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54</v>
      </c>
      <c r="AI49" s="54"/>
      <c r="AJ49" s="54"/>
      <c r="AK49" s="54"/>
      <c r="AL49" s="54"/>
      <c r="AM49" s="54"/>
      <c r="AN49" s="54"/>
      <c r="AO49" s="54"/>
      <c r="AP49" s="34"/>
      <c r="AQ49" s="34"/>
      <c r="AR49" s="38"/>
    </row>
    <row r="50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5"/>
    </row>
    <row r="51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5"/>
    </row>
    <row r="5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5"/>
    </row>
    <row r="53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5"/>
    </row>
    <row r="54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5"/>
    </row>
    <row r="55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5"/>
    </row>
    <row r="56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5"/>
    </row>
    <row r="57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5"/>
    </row>
    <row r="58"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5"/>
    </row>
    <row r="59"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5"/>
    </row>
    <row r="60" s="1" customFormat="1">
      <c r="B60" s="33"/>
      <c r="C60" s="34"/>
      <c r="D60" s="55" t="s">
        <v>55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5" t="s">
        <v>56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5" t="s">
        <v>55</v>
      </c>
      <c r="AI60" s="36"/>
      <c r="AJ60" s="36"/>
      <c r="AK60" s="36"/>
      <c r="AL60" s="36"/>
      <c r="AM60" s="55" t="s">
        <v>56</v>
      </c>
      <c r="AN60" s="36"/>
      <c r="AO60" s="36"/>
      <c r="AP60" s="34"/>
      <c r="AQ60" s="34"/>
      <c r="AR60" s="38"/>
    </row>
    <row r="61">
      <c r="B61" s="16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5"/>
    </row>
    <row r="62"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5"/>
    </row>
    <row r="63"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5"/>
    </row>
    <row r="64" s="1" customFormat="1">
      <c r="B64" s="33"/>
      <c r="C64" s="34"/>
      <c r="D64" s="53" t="s">
        <v>57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3" t="s">
        <v>58</v>
      </c>
      <c r="AI64" s="54"/>
      <c r="AJ64" s="54"/>
      <c r="AK64" s="54"/>
      <c r="AL64" s="54"/>
      <c r="AM64" s="54"/>
      <c r="AN64" s="54"/>
      <c r="AO64" s="54"/>
      <c r="AP64" s="34"/>
      <c r="AQ64" s="34"/>
      <c r="AR64" s="38"/>
    </row>
    <row r="65"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5"/>
    </row>
    <row r="66"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5"/>
    </row>
    <row r="67"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5"/>
    </row>
    <row r="68"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5"/>
    </row>
    <row r="69"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5"/>
    </row>
    <row r="70"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5"/>
    </row>
    <row r="71"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5"/>
    </row>
    <row r="72"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5"/>
    </row>
    <row r="73"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5"/>
    </row>
    <row r="74"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5"/>
    </row>
    <row r="75" s="1" customFormat="1">
      <c r="B75" s="33"/>
      <c r="C75" s="34"/>
      <c r="D75" s="55" t="s">
        <v>55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5" t="s">
        <v>56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5" t="s">
        <v>55</v>
      </c>
      <c r="AI75" s="36"/>
      <c r="AJ75" s="36"/>
      <c r="AK75" s="36"/>
      <c r="AL75" s="36"/>
      <c r="AM75" s="55" t="s">
        <v>56</v>
      </c>
      <c r="AN75" s="36"/>
      <c r="AO75" s="36"/>
      <c r="AP75" s="34"/>
      <c r="AQ75" s="34"/>
      <c r="AR75" s="38"/>
    </row>
    <row r="76" s="1" customFormat="1"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</row>
    <row r="77" s="1" customFormat="1" ht="6.96" customHeight="1"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8"/>
    </row>
    <row r="81" s="1" customFormat="1" ht="6.96" customHeight="1"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8"/>
    </row>
    <row r="82" s="1" customFormat="1" ht="24.96" customHeight="1">
      <c r="B82" s="33"/>
      <c r="C82" s="18" t="s">
        <v>59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</row>
    <row r="83" s="1" customFormat="1" ht="6.96" customHeight="1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</row>
    <row r="84" s="3" customFormat="1" ht="12" customHeight="1">
      <c r="B84" s="60"/>
      <c r="C84" s="27" t="s">
        <v>14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20190311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</row>
    <row r="85" s="4" customFormat="1" ht="36.96" customHeight="1">
      <c r="B85" s="63"/>
      <c r="C85" s="64" t="s">
        <v>17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Oprava a výměna akumulátorových baterií SZZ, PZS a TZZ v obvodu SSZT K. Vary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</row>
    <row r="86" s="1" customFormat="1" ht="6.96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</row>
    <row r="87" s="1" customFormat="1" ht="12" customHeight="1">
      <c r="B87" s="33"/>
      <c r="C87" s="27" t="s">
        <v>25</v>
      </c>
      <c r="D87" s="34"/>
      <c r="E87" s="34"/>
      <c r="F87" s="34"/>
      <c r="G87" s="34"/>
      <c r="H87" s="34"/>
      <c r="I87" s="34"/>
      <c r="J87" s="34"/>
      <c r="K87" s="34"/>
      <c r="L87" s="68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27</v>
      </c>
      <c r="AJ87" s="34"/>
      <c r="AK87" s="34"/>
      <c r="AL87" s="34"/>
      <c r="AM87" s="69" t="str">
        <f>IF(AN8= "","",AN8)</f>
        <v>11. 3. 2019</v>
      </c>
      <c r="AN87" s="69"/>
      <c r="AO87" s="34"/>
      <c r="AP87" s="34"/>
      <c r="AQ87" s="34"/>
      <c r="AR87" s="38"/>
    </row>
    <row r="88" s="1" customFormat="1" ht="6.96" customHeight="1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</row>
    <row r="89" s="1" customFormat="1" ht="15.15" customHeight="1">
      <c r="B89" s="33"/>
      <c r="C89" s="27" t="s">
        <v>31</v>
      </c>
      <c r="D89" s="34"/>
      <c r="E89" s="34"/>
      <c r="F89" s="34"/>
      <c r="G89" s="34"/>
      <c r="H89" s="34"/>
      <c r="I89" s="34"/>
      <c r="J89" s="34"/>
      <c r="K89" s="34"/>
      <c r="L89" s="61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36</v>
      </c>
      <c r="AJ89" s="34"/>
      <c r="AK89" s="34"/>
      <c r="AL89" s="34"/>
      <c r="AM89" s="70" t="str">
        <f>IF(E17="","",E17)</f>
        <v xml:space="preserve"> </v>
      </c>
      <c r="AN89" s="61"/>
      <c r="AO89" s="61"/>
      <c r="AP89" s="61"/>
      <c r="AQ89" s="34"/>
      <c r="AR89" s="38"/>
      <c r="AS89" s="71" t="s">
        <v>60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4"/>
    </row>
    <row r="90" s="1" customFormat="1" ht="15.15" customHeight="1">
      <c r="B90" s="33"/>
      <c r="C90" s="27" t="s">
        <v>34</v>
      </c>
      <c r="D90" s="34"/>
      <c r="E90" s="34"/>
      <c r="F90" s="34"/>
      <c r="G90" s="34"/>
      <c r="H90" s="34"/>
      <c r="I90" s="34"/>
      <c r="J90" s="34"/>
      <c r="K90" s="34"/>
      <c r="L90" s="61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37</v>
      </c>
      <c r="AJ90" s="34"/>
      <c r="AK90" s="34"/>
      <c r="AL90" s="34"/>
      <c r="AM90" s="70" t="str">
        <f>IF(E20="","",E20)</f>
        <v>Pavel Chudoba</v>
      </c>
      <c r="AN90" s="61"/>
      <c r="AO90" s="61"/>
      <c r="AP90" s="61"/>
      <c r="AQ90" s="34"/>
      <c r="AR90" s="38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7"/>
      <c r="BE90" s="77"/>
      <c r="BF90" s="78"/>
    </row>
    <row r="91" s="1" customFormat="1" ht="10.8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1"/>
      <c r="BE91" s="81"/>
      <c r="BF91" s="82"/>
    </row>
    <row r="92" s="1" customFormat="1" ht="29.28" customHeight="1">
      <c r="B92" s="33"/>
      <c r="C92" s="83" t="s">
        <v>61</v>
      </c>
      <c r="D92" s="84"/>
      <c r="E92" s="84"/>
      <c r="F92" s="84"/>
      <c r="G92" s="84"/>
      <c r="H92" s="85"/>
      <c r="I92" s="86" t="s">
        <v>62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63</v>
      </c>
      <c r="AH92" s="84"/>
      <c r="AI92" s="84"/>
      <c r="AJ92" s="84"/>
      <c r="AK92" s="84"/>
      <c r="AL92" s="84"/>
      <c r="AM92" s="84"/>
      <c r="AN92" s="86" t="s">
        <v>64</v>
      </c>
      <c r="AO92" s="84"/>
      <c r="AP92" s="88"/>
      <c r="AQ92" s="89" t="s">
        <v>65</v>
      </c>
      <c r="AR92" s="38"/>
      <c r="AS92" s="90" t="s">
        <v>66</v>
      </c>
      <c r="AT92" s="91" t="s">
        <v>67</v>
      </c>
      <c r="AU92" s="91" t="s">
        <v>68</v>
      </c>
      <c r="AV92" s="91" t="s">
        <v>69</v>
      </c>
      <c r="AW92" s="91" t="s">
        <v>70</v>
      </c>
      <c r="AX92" s="91" t="s">
        <v>71</v>
      </c>
      <c r="AY92" s="91" t="s">
        <v>72</v>
      </c>
      <c r="AZ92" s="91" t="s">
        <v>73</v>
      </c>
      <c r="BA92" s="91" t="s">
        <v>74</v>
      </c>
      <c r="BB92" s="91" t="s">
        <v>75</v>
      </c>
      <c r="BC92" s="91" t="s">
        <v>76</v>
      </c>
      <c r="BD92" s="91" t="s">
        <v>77</v>
      </c>
      <c r="BE92" s="91" t="s">
        <v>78</v>
      </c>
      <c r="BF92" s="92" t="s">
        <v>79</v>
      </c>
    </row>
    <row r="93" s="1" customFormat="1" ht="10.8" customHeight="1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4"/>
      <c r="BE93" s="94"/>
      <c r="BF93" s="95"/>
    </row>
    <row r="94" s="5" customFormat="1" ht="32.4" customHeight="1">
      <c r="B94" s="96"/>
      <c r="C94" s="97" t="s">
        <v>80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ROUND(SUM(AG95:AG96),2)</f>
        <v>0</v>
      </c>
      <c r="AH94" s="99"/>
      <c r="AI94" s="99"/>
      <c r="AJ94" s="99"/>
      <c r="AK94" s="99"/>
      <c r="AL94" s="99"/>
      <c r="AM94" s="99"/>
      <c r="AN94" s="100">
        <f>SUM(AG94,AV94)</f>
        <v>0</v>
      </c>
      <c r="AO94" s="100"/>
      <c r="AP94" s="100"/>
      <c r="AQ94" s="101" t="s">
        <v>1</v>
      </c>
      <c r="AR94" s="102"/>
      <c r="AS94" s="103">
        <f>ROUND(SUM(AS95:AS96),2)</f>
        <v>0</v>
      </c>
      <c r="AT94" s="104">
        <f>ROUND(SUM(AT95:AT96),2)</f>
        <v>0</v>
      </c>
      <c r="AU94" s="105">
        <f>ROUND(SUM(AU95:AU96),2)</f>
        <v>0</v>
      </c>
      <c r="AV94" s="105">
        <f>ROUND(SUM(AX94:AY94),2)</f>
        <v>0</v>
      </c>
      <c r="AW94" s="106">
        <f>ROUND(SUM(AW95:AW96),5)</f>
        <v>0</v>
      </c>
      <c r="AX94" s="105">
        <f>ROUND(BB94*L29,2)</f>
        <v>0</v>
      </c>
      <c r="AY94" s="105">
        <f>ROUND(BC94*L30,2)</f>
        <v>0</v>
      </c>
      <c r="AZ94" s="105">
        <f>ROUND(BD94*L29,2)</f>
        <v>0</v>
      </c>
      <c r="BA94" s="105">
        <f>ROUND(BE94*L30,2)</f>
        <v>0</v>
      </c>
      <c r="BB94" s="105">
        <f>ROUND(SUM(BB95:BB96),2)</f>
        <v>0</v>
      </c>
      <c r="BC94" s="105">
        <f>ROUND(SUM(BC95:BC96),2)</f>
        <v>0</v>
      </c>
      <c r="BD94" s="105">
        <f>ROUND(SUM(BD95:BD96),2)</f>
        <v>0</v>
      </c>
      <c r="BE94" s="105">
        <f>ROUND(SUM(BE95:BE96),2)</f>
        <v>0</v>
      </c>
      <c r="BF94" s="107">
        <f>ROUND(SUM(BF95:BF96),2)</f>
        <v>0</v>
      </c>
      <c r="BS94" s="108" t="s">
        <v>81</v>
      </c>
      <c r="BT94" s="108" t="s">
        <v>82</v>
      </c>
      <c r="BU94" s="109" t="s">
        <v>83</v>
      </c>
      <c r="BV94" s="108" t="s">
        <v>84</v>
      </c>
      <c r="BW94" s="108" t="s">
        <v>6</v>
      </c>
      <c r="BX94" s="108" t="s">
        <v>85</v>
      </c>
      <c r="CL94" s="108" t="s">
        <v>21</v>
      </c>
    </row>
    <row r="95" s="6" customFormat="1" ht="16.5" customHeight="1">
      <c r="A95" s="110" t="s">
        <v>86</v>
      </c>
      <c r="B95" s="111"/>
      <c r="C95" s="112"/>
      <c r="D95" s="113" t="s">
        <v>87</v>
      </c>
      <c r="E95" s="113"/>
      <c r="F95" s="113"/>
      <c r="G95" s="113"/>
      <c r="H95" s="113"/>
      <c r="I95" s="114"/>
      <c r="J95" s="113" t="s">
        <v>88</v>
      </c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5">
        <f>'01 - Technická část'!K32</f>
        <v>0</v>
      </c>
      <c r="AH95" s="114"/>
      <c r="AI95" s="114"/>
      <c r="AJ95" s="114"/>
      <c r="AK95" s="114"/>
      <c r="AL95" s="114"/>
      <c r="AM95" s="114"/>
      <c r="AN95" s="115">
        <f>SUM(AG95,AV95)</f>
        <v>0</v>
      </c>
      <c r="AO95" s="114"/>
      <c r="AP95" s="114"/>
      <c r="AQ95" s="116" t="s">
        <v>89</v>
      </c>
      <c r="AR95" s="117"/>
      <c r="AS95" s="118">
        <f>'01 - Technická část'!K30</f>
        <v>0</v>
      </c>
      <c r="AT95" s="119">
        <f>'01 - Technická část'!K31</f>
        <v>0</v>
      </c>
      <c r="AU95" s="119">
        <v>0</v>
      </c>
      <c r="AV95" s="119">
        <f>ROUND(SUM(AX95:AY95),2)</f>
        <v>0</v>
      </c>
      <c r="AW95" s="120">
        <f>'01 - Technická část'!T117</f>
        <v>0</v>
      </c>
      <c r="AX95" s="119">
        <f>'01 - Technická část'!K35</f>
        <v>0</v>
      </c>
      <c r="AY95" s="119">
        <f>'01 - Technická část'!K36</f>
        <v>0</v>
      </c>
      <c r="AZ95" s="119">
        <f>'01 - Technická část'!K37</f>
        <v>0</v>
      </c>
      <c r="BA95" s="119">
        <f>'01 - Technická část'!K38</f>
        <v>0</v>
      </c>
      <c r="BB95" s="119">
        <f>'01 - Technická část'!F35</f>
        <v>0</v>
      </c>
      <c r="BC95" s="119">
        <f>'01 - Technická část'!F36</f>
        <v>0</v>
      </c>
      <c r="BD95" s="119">
        <f>'01 - Technická část'!F37</f>
        <v>0</v>
      </c>
      <c r="BE95" s="119">
        <f>'01 - Technická část'!F38</f>
        <v>0</v>
      </c>
      <c r="BF95" s="121">
        <f>'01 - Technická část'!F39</f>
        <v>0</v>
      </c>
      <c r="BT95" s="122" t="s">
        <v>24</v>
      </c>
      <c r="BV95" s="122" t="s">
        <v>84</v>
      </c>
      <c r="BW95" s="122" t="s">
        <v>90</v>
      </c>
      <c r="BX95" s="122" t="s">
        <v>6</v>
      </c>
      <c r="CL95" s="122" t="s">
        <v>1</v>
      </c>
      <c r="CM95" s="122" t="s">
        <v>91</v>
      </c>
    </row>
    <row r="96" s="6" customFormat="1" ht="16.5" customHeight="1">
      <c r="A96" s="110" t="s">
        <v>86</v>
      </c>
      <c r="B96" s="111"/>
      <c r="C96" s="112"/>
      <c r="D96" s="113" t="s">
        <v>92</v>
      </c>
      <c r="E96" s="113"/>
      <c r="F96" s="113"/>
      <c r="G96" s="113"/>
      <c r="H96" s="113"/>
      <c r="I96" s="114"/>
      <c r="J96" s="113" t="s">
        <v>93</v>
      </c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15">
        <f>'VRN - Vedlejší rozpočtové...'!K32</f>
        <v>0</v>
      </c>
      <c r="AH96" s="114"/>
      <c r="AI96" s="114"/>
      <c r="AJ96" s="114"/>
      <c r="AK96" s="114"/>
      <c r="AL96" s="114"/>
      <c r="AM96" s="114"/>
      <c r="AN96" s="115">
        <f>SUM(AG96,AV96)</f>
        <v>0</v>
      </c>
      <c r="AO96" s="114"/>
      <c r="AP96" s="114"/>
      <c r="AQ96" s="116" t="s">
        <v>94</v>
      </c>
      <c r="AR96" s="117"/>
      <c r="AS96" s="123">
        <f>'VRN - Vedlejší rozpočtové...'!K30</f>
        <v>0</v>
      </c>
      <c r="AT96" s="124">
        <f>'VRN - Vedlejší rozpočtové...'!K31</f>
        <v>0</v>
      </c>
      <c r="AU96" s="124">
        <v>0</v>
      </c>
      <c r="AV96" s="124">
        <f>ROUND(SUM(AX96:AY96),2)</f>
        <v>0</v>
      </c>
      <c r="AW96" s="125">
        <f>'VRN - Vedlejší rozpočtové...'!T117</f>
        <v>0</v>
      </c>
      <c r="AX96" s="124">
        <f>'VRN - Vedlejší rozpočtové...'!K35</f>
        <v>0</v>
      </c>
      <c r="AY96" s="124">
        <f>'VRN - Vedlejší rozpočtové...'!K36</f>
        <v>0</v>
      </c>
      <c r="AZ96" s="124">
        <f>'VRN - Vedlejší rozpočtové...'!K37</f>
        <v>0</v>
      </c>
      <c r="BA96" s="124">
        <f>'VRN - Vedlejší rozpočtové...'!K38</f>
        <v>0</v>
      </c>
      <c r="BB96" s="124">
        <f>'VRN - Vedlejší rozpočtové...'!F35</f>
        <v>0</v>
      </c>
      <c r="BC96" s="124">
        <f>'VRN - Vedlejší rozpočtové...'!F36</f>
        <v>0</v>
      </c>
      <c r="BD96" s="124">
        <f>'VRN - Vedlejší rozpočtové...'!F37</f>
        <v>0</v>
      </c>
      <c r="BE96" s="124">
        <f>'VRN - Vedlejší rozpočtové...'!F38</f>
        <v>0</v>
      </c>
      <c r="BF96" s="126">
        <f>'VRN - Vedlejší rozpočtové...'!F39</f>
        <v>0</v>
      </c>
      <c r="BT96" s="122" t="s">
        <v>24</v>
      </c>
      <c r="BV96" s="122" t="s">
        <v>84</v>
      </c>
      <c r="BW96" s="122" t="s">
        <v>95</v>
      </c>
      <c r="BX96" s="122" t="s">
        <v>6</v>
      </c>
      <c r="CL96" s="122" t="s">
        <v>1</v>
      </c>
      <c r="CM96" s="122" t="s">
        <v>91</v>
      </c>
    </row>
    <row r="97" s="1" customFormat="1" ht="30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8"/>
    </row>
    <row r="98" s="1" customFormat="1" ht="6.96" customHeight="1"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38"/>
    </row>
  </sheetData>
  <sheetProtection sheet="1" formatColumns="0" formatRows="0" objects="1" scenarios="1" spinCount="100000" saltValue="yzxwrcV6YssvkZXh9j7Tv4qsIUY+atzKE8m5NoS7rCDg4rmS9WVWd+zgzxDHB0QS6ToQb/DNpD5vWOYVPwoBWQ==" hashValue="8JfYxg1M2XF7su1C6RvoalE4x3Eqc0LsLeBC+1zecSQ79h7xe9zChOSRKXK7UUsq7v9VSWR3VX1vok4MmE6XGQ==" algorithmName="SHA-512" password="CC35"/>
  <mergeCells count="46"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G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01 - Technická část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7" customWidth="1"/>
    <col min="10" max="10" width="20.17" style="127" customWidth="1"/>
    <col min="11" max="11" width="20.17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2" t="s">
        <v>90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30"/>
      <c r="K3" s="129"/>
      <c r="L3" s="129"/>
      <c r="M3" s="15"/>
      <c r="AT3" s="12" t="s">
        <v>91</v>
      </c>
    </row>
    <row r="4" ht="24.96" customHeight="1">
      <c r="B4" s="15"/>
      <c r="D4" s="131" t="s">
        <v>96</v>
      </c>
      <c r="M4" s="15"/>
      <c r="N4" s="132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33" t="s">
        <v>17</v>
      </c>
      <c r="M6" s="15"/>
    </row>
    <row r="7" ht="16.5" customHeight="1">
      <c r="B7" s="15"/>
      <c r="E7" s="134" t="str">
        <f>'Rekapitulace zakázky'!K6</f>
        <v>Oprava a výměna akumulátorových baterií SZZ, PZS a TZZ v obvodu SSZT K. Vary</v>
      </c>
      <c r="F7" s="133"/>
      <c r="G7" s="133"/>
      <c r="H7" s="133"/>
      <c r="M7" s="15"/>
    </row>
    <row r="8" s="1" customFormat="1" ht="12" customHeight="1">
      <c r="B8" s="38"/>
      <c r="D8" s="133" t="s">
        <v>97</v>
      </c>
      <c r="I8" s="135"/>
      <c r="J8" s="135"/>
      <c r="M8" s="38"/>
    </row>
    <row r="9" s="1" customFormat="1" ht="36.96" customHeight="1">
      <c r="B9" s="38"/>
      <c r="E9" s="136" t="s">
        <v>98</v>
      </c>
      <c r="F9" s="1"/>
      <c r="G9" s="1"/>
      <c r="H9" s="1"/>
      <c r="I9" s="135"/>
      <c r="J9" s="135"/>
      <c r="M9" s="38"/>
    </row>
    <row r="10" s="1" customFormat="1">
      <c r="B10" s="38"/>
      <c r="I10" s="135"/>
      <c r="J10" s="135"/>
      <c r="M10" s="38"/>
    </row>
    <row r="11" s="1" customFormat="1" ht="12" customHeight="1">
      <c r="B11" s="38"/>
      <c r="D11" s="133" t="s">
        <v>20</v>
      </c>
      <c r="F11" s="137" t="s">
        <v>1</v>
      </c>
      <c r="I11" s="138" t="s">
        <v>22</v>
      </c>
      <c r="J11" s="139" t="s">
        <v>1</v>
      </c>
      <c r="M11" s="38"/>
    </row>
    <row r="12" s="1" customFormat="1" ht="12" customHeight="1">
      <c r="B12" s="38"/>
      <c r="D12" s="133" t="s">
        <v>25</v>
      </c>
      <c r="F12" s="137" t="s">
        <v>26</v>
      </c>
      <c r="I12" s="138" t="s">
        <v>27</v>
      </c>
      <c r="J12" s="140" t="str">
        <f>'Rekapitulace zakázky'!AN8</f>
        <v>11. 3. 2019</v>
      </c>
      <c r="M12" s="38"/>
    </row>
    <row r="13" s="1" customFormat="1" ht="10.8" customHeight="1">
      <c r="B13" s="38"/>
      <c r="I13" s="135"/>
      <c r="J13" s="135"/>
      <c r="M13" s="38"/>
    </row>
    <row r="14" s="1" customFormat="1" ht="12" customHeight="1">
      <c r="B14" s="38"/>
      <c r="D14" s="133" t="s">
        <v>31</v>
      </c>
      <c r="I14" s="138" t="s">
        <v>32</v>
      </c>
      <c r="J14" s="139" t="str">
        <f>IF('Rekapitulace zakázky'!AN10="","",'Rekapitulace zakázky'!AN10)</f>
        <v/>
      </c>
      <c r="M14" s="38"/>
    </row>
    <row r="15" s="1" customFormat="1" ht="18" customHeight="1">
      <c r="B15" s="38"/>
      <c r="E15" s="137" t="str">
        <f>IF('Rekapitulace zakázky'!E11="","",'Rekapitulace zakázky'!E11)</f>
        <v xml:space="preserve"> </v>
      </c>
      <c r="I15" s="138" t="s">
        <v>33</v>
      </c>
      <c r="J15" s="139" t="str">
        <f>IF('Rekapitulace zakázky'!AN11="","",'Rekapitulace zakázky'!AN11)</f>
        <v/>
      </c>
      <c r="M15" s="38"/>
    </row>
    <row r="16" s="1" customFormat="1" ht="6.96" customHeight="1">
      <c r="B16" s="38"/>
      <c r="I16" s="135"/>
      <c r="J16" s="135"/>
      <c r="M16" s="38"/>
    </row>
    <row r="17" s="1" customFormat="1" ht="12" customHeight="1">
      <c r="B17" s="38"/>
      <c r="D17" s="133" t="s">
        <v>34</v>
      </c>
      <c r="I17" s="138" t="s">
        <v>32</v>
      </c>
      <c r="J17" s="28" t="str">
        <f>'Rekapitulace zakázky'!AN13</f>
        <v>Vyplň údaj</v>
      </c>
      <c r="M17" s="38"/>
    </row>
    <row r="18" s="1" customFormat="1" ht="18" customHeight="1">
      <c r="B18" s="38"/>
      <c r="E18" s="28" t="str">
        <f>'Rekapitulace zakázky'!E14</f>
        <v>Vyplň údaj</v>
      </c>
      <c r="F18" s="137"/>
      <c r="G18" s="137"/>
      <c r="H18" s="137"/>
      <c r="I18" s="138" t="s">
        <v>33</v>
      </c>
      <c r="J18" s="28" t="str">
        <f>'Rekapitulace zakázky'!AN14</f>
        <v>Vyplň údaj</v>
      </c>
      <c r="M18" s="38"/>
    </row>
    <row r="19" s="1" customFormat="1" ht="6.96" customHeight="1">
      <c r="B19" s="38"/>
      <c r="I19" s="135"/>
      <c r="J19" s="135"/>
      <c r="M19" s="38"/>
    </row>
    <row r="20" s="1" customFormat="1" ht="12" customHeight="1">
      <c r="B20" s="38"/>
      <c r="D20" s="133" t="s">
        <v>36</v>
      </c>
      <c r="I20" s="138" t="s">
        <v>32</v>
      </c>
      <c r="J20" s="139" t="str">
        <f>IF('Rekapitulace zakázky'!AN16="","",'Rekapitulace zakázky'!AN16)</f>
        <v/>
      </c>
      <c r="M20" s="38"/>
    </row>
    <row r="21" s="1" customFormat="1" ht="18" customHeight="1">
      <c r="B21" s="38"/>
      <c r="E21" s="137" t="str">
        <f>IF('Rekapitulace zakázky'!E17="","",'Rekapitulace zakázky'!E17)</f>
        <v xml:space="preserve"> </v>
      </c>
      <c r="I21" s="138" t="s">
        <v>33</v>
      </c>
      <c r="J21" s="139" t="str">
        <f>IF('Rekapitulace zakázky'!AN17="","",'Rekapitulace zakázky'!AN17)</f>
        <v/>
      </c>
      <c r="M21" s="38"/>
    </row>
    <row r="22" s="1" customFormat="1" ht="6.96" customHeight="1">
      <c r="B22" s="38"/>
      <c r="I22" s="135"/>
      <c r="J22" s="135"/>
      <c r="M22" s="38"/>
    </row>
    <row r="23" s="1" customFormat="1" ht="12" customHeight="1">
      <c r="B23" s="38"/>
      <c r="D23" s="133" t="s">
        <v>37</v>
      </c>
      <c r="I23" s="138" t="s">
        <v>32</v>
      </c>
      <c r="J23" s="139" t="s">
        <v>1</v>
      </c>
      <c r="M23" s="38"/>
    </row>
    <row r="24" s="1" customFormat="1" ht="18" customHeight="1">
      <c r="B24" s="38"/>
      <c r="E24" s="137" t="s">
        <v>38</v>
      </c>
      <c r="I24" s="138" t="s">
        <v>33</v>
      </c>
      <c r="J24" s="139" t="s">
        <v>1</v>
      </c>
      <c r="M24" s="38"/>
    </row>
    <row r="25" s="1" customFormat="1" ht="6.96" customHeight="1">
      <c r="B25" s="38"/>
      <c r="I25" s="135"/>
      <c r="J25" s="135"/>
      <c r="M25" s="38"/>
    </row>
    <row r="26" s="1" customFormat="1" ht="12" customHeight="1">
      <c r="B26" s="38"/>
      <c r="D26" s="133" t="s">
        <v>39</v>
      </c>
      <c r="I26" s="135"/>
      <c r="J26" s="135"/>
      <c r="M26" s="38"/>
    </row>
    <row r="27" s="7" customFormat="1" ht="16.5" customHeight="1">
      <c r="B27" s="141"/>
      <c r="E27" s="142" t="s">
        <v>1</v>
      </c>
      <c r="F27" s="142"/>
      <c r="G27" s="142"/>
      <c r="H27" s="142"/>
      <c r="I27" s="143"/>
      <c r="J27" s="143"/>
      <c r="M27" s="141"/>
    </row>
    <row r="28" s="1" customFormat="1" ht="6.96" customHeight="1">
      <c r="B28" s="38"/>
      <c r="I28" s="135"/>
      <c r="J28" s="135"/>
      <c r="M28" s="38"/>
    </row>
    <row r="29" s="1" customFormat="1" ht="6.96" customHeight="1">
      <c r="B29" s="38"/>
      <c r="D29" s="73"/>
      <c r="E29" s="73"/>
      <c r="F29" s="73"/>
      <c r="G29" s="73"/>
      <c r="H29" s="73"/>
      <c r="I29" s="144"/>
      <c r="J29" s="144"/>
      <c r="K29" s="73"/>
      <c r="L29" s="73"/>
      <c r="M29" s="38"/>
    </row>
    <row r="30" s="1" customFormat="1">
      <c r="B30" s="38"/>
      <c r="E30" s="133" t="s">
        <v>99</v>
      </c>
      <c r="I30" s="135"/>
      <c r="J30" s="135"/>
      <c r="K30" s="145">
        <f>I96</f>
        <v>0</v>
      </c>
      <c r="M30" s="38"/>
    </row>
    <row r="31" s="1" customFormat="1">
      <c r="B31" s="38"/>
      <c r="E31" s="133" t="s">
        <v>100</v>
      </c>
      <c r="I31" s="135"/>
      <c r="J31" s="135"/>
      <c r="K31" s="145">
        <f>J96</f>
        <v>0</v>
      </c>
      <c r="M31" s="38"/>
    </row>
    <row r="32" s="1" customFormat="1" ht="25.44" customHeight="1">
      <c r="B32" s="38"/>
      <c r="D32" s="146" t="s">
        <v>40</v>
      </c>
      <c r="I32" s="135"/>
      <c r="J32" s="135"/>
      <c r="K32" s="147">
        <f>ROUND(K117, 2)</f>
        <v>0</v>
      </c>
      <c r="M32" s="38"/>
    </row>
    <row r="33" s="1" customFormat="1" ht="6.96" customHeight="1">
      <c r="B33" s="38"/>
      <c r="D33" s="73"/>
      <c r="E33" s="73"/>
      <c r="F33" s="73"/>
      <c r="G33" s="73"/>
      <c r="H33" s="73"/>
      <c r="I33" s="144"/>
      <c r="J33" s="144"/>
      <c r="K33" s="73"/>
      <c r="L33" s="73"/>
      <c r="M33" s="38"/>
    </row>
    <row r="34" s="1" customFormat="1" ht="14.4" customHeight="1">
      <c r="B34" s="38"/>
      <c r="F34" s="148" t="s">
        <v>42</v>
      </c>
      <c r="I34" s="149" t="s">
        <v>41</v>
      </c>
      <c r="J34" s="135"/>
      <c r="K34" s="148" t="s">
        <v>43</v>
      </c>
      <c r="M34" s="38"/>
    </row>
    <row r="35" s="1" customFormat="1" ht="14.4" customHeight="1">
      <c r="B35" s="38"/>
      <c r="D35" s="150" t="s">
        <v>44</v>
      </c>
      <c r="E35" s="133" t="s">
        <v>45</v>
      </c>
      <c r="F35" s="145">
        <f>ROUND((SUM(BE117:BE176)),  2)</f>
        <v>0</v>
      </c>
      <c r="I35" s="151">
        <v>0.20999999999999999</v>
      </c>
      <c r="J35" s="135"/>
      <c r="K35" s="145">
        <f>ROUND(((SUM(BE117:BE176))*I35),  2)</f>
        <v>0</v>
      </c>
      <c r="M35" s="38"/>
    </row>
    <row r="36" s="1" customFormat="1" ht="14.4" customHeight="1">
      <c r="B36" s="38"/>
      <c r="E36" s="133" t="s">
        <v>46</v>
      </c>
      <c r="F36" s="145">
        <f>ROUND((SUM(BF117:BF176)),  2)</f>
        <v>0</v>
      </c>
      <c r="I36" s="151">
        <v>0.14999999999999999</v>
      </c>
      <c r="J36" s="135"/>
      <c r="K36" s="145">
        <f>ROUND(((SUM(BF117:BF176))*I36),  2)</f>
        <v>0</v>
      </c>
      <c r="M36" s="38"/>
    </row>
    <row r="37" hidden="1" s="1" customFormat="1" ht="14.4" customHeight="1">
      <c r="B37" s="38"/>
      <c r="E37" s="133" t="s">
        <v>47</v>
      </c>
      <c r="F37" s="145">
        <f>ROUND((SUM(BG117:BG176)),  2)</f>
        <v>0</v>
      </c>
      <c r="I37" s="151">
        <v>0.20999999999999999</v>
      </c>
      <c r="J37" s="135"/>
      <c r="K37" s="145">
        <f>0</f>
        <v>0</v>
      </c>
      <c r="M37" s="38"/>
    </row>
    <row r="38" hidden="1" s="1" customFormat="1" ht="14.4" customHeight="1">
      <c r="B38" s="38"/>
      <c r="E38" s="133" t="s">
        <v>48</v>
      </c>
      <c r="F38" s="145">
        <f>ROUND((SUM(BH117:BH176)),  2)</f>
        <v>0</v>
      </c>
      <c r="I38" s="151">
        <v>0.14999999999999999</v>
      </c>
      <c r="J38" s="135"/>
      <c r="K38" s="145">
        <f>0</f>
        <v>0</v>
      </c>
      <c r="M38" s="38"/>
    </row>
    <row r="39" hidden="1" s="1" customFormat="1" ht="14.4" customHeight="1">
      <c r="B39" s="38"/>
      <c r="E39" s="133" t="s">
        <v>49</v>
      </c>
      <c r="F39" s="145">
        <f>ROUND((SUM(BI117:BI176)),  2)</f>
        <v>0</v>
      </c>
      <c r="I39" s="151">
        <v>0</v>
      </c>
      <c r="J39" s="135"/>
      <c r="K39" s="145">
        <f>0</f>
        <v>0</v>
      </c>
      <c r="M39" s="38"/>
    </row>
    <row r="40" s="1" customFormat="1" ht="6.96" customHeight="1">
      <c r="B40" s="38"/>
      <c r="I40" s="135"/>
      <c r="J40" s="135"/>
      <c r="M40" s="38"/>
    </row>
    <row r="41" s="1" customFormat="1" ht="25.44" customHeight="1">
      <c r="B41" s="38"/>
      <c r="C41" s="152"/>
      <c r="D41" s="153" t="s">
        <v>50</v>
      </c>
      <c r="E41" s="154"/>
      <c r="F41" s="154"/>
      <c r="G41" s="155" t="s">
        <v>51</v>
      </c>
      <c r="H41" s="156" t="s">
        <v>52</v>
      </c>
      <c r="I41" s="157"/>
      <c r="J41" s="157"/>
      <c r="K41" s="158">
        <f>SUM(K32:K39)</f>
        <v>0</v>
      </c>
      <c r="L41" s="159"/>
      <c r="M41" s="38"/>
    </row>
    <row r="42" s="1" customFormat="1" ht="14.4" customHeight="1">
      <c r="B42" s="38"/>
      <c r="I42" s="135"/>
      <c r="J42" s="135"/>
      <c r="M42" s="38"/>
    </row>
    <row r="43" ht="14.4" customHeight="1">
      <c r="B43" s="15"/>
      <c r="M43" s="15"/>
    </row>
    <row r="44" ht="14.4" customHeight="1">
      <c r="B44" s="15"/>
      <c r="M44" s="15"/>
    </row>
    <row r="45" ht="14.4" customHeight="1">
      <c r="B45" s="15"/>
      <c r="M45" s="15"/>
    </row>
    <row r="46" ht="14.4" customHeight="1">
      <c r="B46" s="15"/>
      <c r="M46" s="15"/>
    </row>
    <row r="47" ht="14.4" customHeight="1">
      <c r="B47" s="15"/>
      <c r="M47" s="15"/>
    </row>
    <row r="48" ht="14.4" customHeight="1">
      <c r="B48" s="15"/>
      <c r="M48" s="15"/>
    </row>
    <row r="49" ht="14.4" customHeight="1">
      <c r="B49" s="15"/>
      <c r="M49" s="15"/>
    </row>
    <row r="50" s="1" customFormat="1" ht="14.4" customHeight="1">
      <c r="B50" s="38"/>
      <c r="D50" s="160" t="s">
        <v>53</v>
      </c>
      <c r="E50" s="161"/>
      <c r="F50" s="161"/>
      <c r="G50" s="160" t="s">
        <v>54</v>
      </c>
      <c r="H50" s="161"/>
      <c r="I50" s="162"/>
      <c r="J50" s="162"/>
      <c r="K50" s="161"/>
      <c r="L50" s="161"/>
      <c r="M50" s="38"/>
    </row>
    <row r="51">
      <c r="B51" s="15"/>
      <c r="M51" s="15"/>
    </row>
    <row r="52">
      <c r="B52" s="15"/>
      <c r="M52" s="15"/>
    </row>
    <row r="53">
      <c r="B53" s="15"/>
      <c r="M53" s="15"/>
    </row>
    <row r="54">
      <c r="B54" s="15"/>
      <c r="M54" s="15"/>
    </row>
    <row r="55">
      <c r="B55" s="15"/>
      <c r="M55" s="15"/>
    </row>
    <row r="56">
      <c r="B56" s="15"/>
      <c r="M56" s="15"/>
    </row>
    <row r="57">
      <c r="B57" s="15"/>
      <c r="M57" s="15"/>
    </row>
    <row r="58">
      <c r="B58" s="15"/>
      <c r="M58" s="15"/>
    </row>
    <row r="59">
      <c r="B59" s="15"/>
      <c r="M59" s="15"/>
    </row>
    <row r="60">
      <c r="B60" s="15"/>
      <c r="M60" s="15"/>
    </row>
    <row r="61" s="1" customFormat="1">
      <c r="B61" s="38"/>
      <c r="D61" s="163" t="s">
        <v>55</v>
      </c>
      <c r="E61" s="164"/>
      <c r="F61" s="165" t="s">
        <v>56</v>
      </c>
      <c r="G61" s="163" t="s">
        <v>55</v>
      </c>
      <c r="H61" s="164"/>
      <c r="I61" s="166"/>
      <c r="J61" s="167" t="s">
        <v>56</v>
      </c>
      <c r="K61" s="164"/>
      <c r="L61" s="164"/>
      <c r="M61" s="38"/>
    </row>
    <row r="62">
      <c r="B62" s="15"/>
      <c r="M62" s="15"/>
    </row>
    <row r="63">
      <c r="B63" s="15"/>
      <c r="M63" s="15"/>
    </row>
    <row r="64">
      <c r="B64" s="15"/>
      <c r="M64" s="15"/>
    </row>
    <row r="65" s="1" customFormat="1">
      <c r="B65" s="38"/>
      <c r="D65" s="160" t="s">
        <v>57</v>
      </c>
      <c r="E65" s="161"/>
      <c r="F65" s="161"/>
      <c r="G65" s="160" t="s">
        <v>58</v>
      </c>
      <c r="H65" s="161"/>
      <c r="I65" s="162"/>
      <c r="J65" s="162"/>
      <c r="K65" s="161"/>
      <c r="L65" s="161"/>
      <c r="M65" s="38"/>
    </row>
    <row r="66">
      <c r="B66" s="15"/>
      <c r="M66" s="15"/>
    </row>
    <row r="67">
      <c r="B67" s="15"/>
      <c r="M67" s="15"/>
    </row>
    <row r="68">
      <c r="B68" s="15"/>
      <c r="M68" s="15"/>
    </row>
    <row r="69">
      <c r="B69" s="15"/>
      <c r="M69" s="15"/>
    </row>
    <row r="70">
      <c r="B70" s="15"/>
      <c r="M70" s="15"/>
    </row>
    <row r="71">
      <c r="B71" s="15"/>
      <c r="M71" s="15"/>
    </row>
    <row r="72">
      <c r="B72" s="15"/>
      <c r="M72" s="15"/>
    </row>
    <row r="73">
      <c r="B73" s="15"/>
      <c r="M73" s="15"/>
    </row>
    <row r="74">
      <c r="B74" s="15"/>
      <c r="M74" s="15"/>
    </row>
    <row r="75">
      <c r="B75" s="15"/>
      <c r="M75" s="15"/>
    </row>
    <row r="76" s="1" customFormat="1">
      <c r="B76" s="38"/>
      <c r="D76" s="163" t="s">
        <v>55</v>
      </c>
      <c r="E76" s="164"/>
      <c r="F76" s="165" t="s">
        <v>56</v>
      </c>
      <c r="G76" s="163" t="s">
        <v>55</v>
      </c>
      <c r="H76" s="164"/>
      <c r="I76" s="166"/>
      <c r="J76" s="167" t="s">
        <v>56</v>
      </c>
      <c r="K76" s="164"/>
      <c r="L76" s="164"/>
      <c r="M76" s="38"/>
    </row>
    <row r="77" s="1" customFormat="1" ht="14.4" customHeight="1">
      <c r="B77" s="168"/>
      <c r="C77" s="169"/>
      <c r="D77" s="169"/>
      <c r="E77" s="169"/>
      <c r="F77" s="169"/>
      <c r="G77" s="169"/>
      <c r="H77" s="169"/>
      <c r="I77" s="170"/>
      <c r="J77" s="170"/>
      <c r="K77" s="169"/>
      <c r="L77" s="169"/>
      <c r="M77" s="38"/>
    </row>
    <row r="81" s="1" customFormat="1" ht="6.96" customHeight="1">
      <c r="B81" s="171"/>
      <c r="C81" s="172"/>
      <c r="D81" s="172"/>
      <c r="E81" s="172"/>
      <c r="F81" s="172"/>
      <c r="G81" s="172"/>
      <c r="H81" s="172"/>
      <c r="I81" s="173"/>
      <c r="J81" s="173"/>
      <c r="K81" s="172"/>
      <c r="L81" s="172"/>
      <c r="M81" s="38"/>
    </row>
    <row r="82" s="1" customFormat="1" ht="24.96" customHeight="1">
      <c r="B82" s="33"/>
      <c r="C82" s="18" t="s">
        <v>101</v>
      </c>
      <c r="D82" s="34"/>
      <c r="E82" s="34"/>
      <c r="F82" s="34"/>
      <c r="G82" s="34"/>
      <c r="H82" s="34"/>
      <c r="I82" s="135"/>
      <c r="J82" s="135"/>
      <c r="K82" s="34"/>
      <c r="L82" s="34"/>
      <c r="M82" s="38"/>
    </row>
    <row r="83" s="1" customFormat="1" ht="6.96" customHeight="1">
      <c r="B83" s="33"/>
      <c r="C83" s="34"/>
      <c r="D83" s="34"/>
      <c r="E83" s="34"/>
      <c r="F83" s="34"/>
      <c r="G83" s="34"/>
      <c r="H83" s="34"/>
      <c r="I83" s="135"/>
      <c r="J83" s="135"/>
      <c r="K83" s="34"/>
      <c r="L83" s="34"/>
      <c r="M83" s="38"/>
    </row>
    <row r="84" s="1" customFormat="1" ht="12" customHeight="1">
      <c r="B84" s="33"/>
      <c r="C84" s="27" t="s">
        <v>17</v>
      </c>
      <c r="D84" s="34"/>
      <c r="E84" s="34"/>
      <c r="F84" s="34"/>
      <c r="G84" s="34"/>
      <c r="H84" s="34"/>
      <c r="I84" s="135"/>
      <c r="J84" s="135"/>
      <c r="K84" s="34"/>
      <c r="L84" s="34"/>
      <c r="M84" s="38"/>
    </row>
    <row r="85" s="1" customFormat="1" ht="16.5" customHeight="1">
      <c r="B85" s="33"/>
      <c r="C85" s="34"/>
      <c r="D85" s="34"/>
      <c r="E85" s="174" t="str">
        <f>E7</f>
        <v>Oprava a výměna akumulátorových baterií SZZ, PZS a TZZ v obvodu SSZT K. Vary</v>
      </c>
      <c r="F85" s="27"/>
      <c r="G85" s="27"/>
      <c r="H85" s="27"/>
      <c r="I85" s="135"/>
      <c r="J85" s="135"/>
      <c r="K85" s="34"/>
      <c r="L85" s="34"/>
      <c r="M85" s="38"/>
    </row>
    <row r="86" s="1" customFormat="1" ht="12" customHeight="1">
      <c r="B86" s="33"/>
      <c r="C86" s="27" t="s">
        <v>97</v>
      </c>
      <c r="D86" s="34"/>
      <c r="E86" s="34"/>
      <c r="F86" s="34"/>
      <c r="G86" s="34"/>
      <c r="H86" s="34"/>
      <c r="I86" s="135"/>
      <c r="J86" s="135"/>
      <c r="K86" s="34"/>
      <c r="L86" s="34"/>
      <c r="M86" s="38"/>
    </row>
    <row r="87" s="1" customFormat="1" ht="16.5" customHeight="1">
      <c r="B87" s="33"/>
      <c r="C87" s="34"/>
      <c r="D87" s="34"/>
      <c r="E87" s="66" t="str">
        <f>E9</f>
        <v>01 - Technická část</v>
      </c>
      <c r="F87" s="34"/>
      <c r="G87" s="34"/>
      <c r="H87" s="34"/>
      <c r="I87" s="135"/>
      <c r="J87" s="135"/>
      <c r="K87" s="34"/>
      <c r="L87" s="34"/>
      <c r="M87" s="38"/>
    </row>
    <row r="88" s="1" customFormat="1" ht="6.96" customHeight="1">
      <c r="B88" s="33"/>
      <c r="C88" s="34"/>
      <c r="D88" s="34"/>
      <c r="E88" s="34"/>
      <c r="F88" s="34"/>
      <c r="G88" s="34"/>
      <c r="H88" s="34"/>
      <c r="I88" s="135"/>
      <c r="J88" s="135"/>
      <c r="K88" s="34"/>
      <c r="L88" s="34"/>
      <c r="M88" s="38"/>
    </row>
    <row r="89" s="1" customFormat="1" ht="12" customHeight="1">
      <c r="B89" s="33"/>
      <c r="C89" s="27" t="s">
        <v>25</v>
      </c>
      <c r="D89" s="34"/>
      <c r="E89" s="34"/>
      <c r="F89" s="22" t="str">
        <f>F12</f>
        <v xml:space="preserve"> </v>
      </c>
      <c r="G89" s="34"/>
      <c r="H89" s="34"/>
      <c r="I89" s="138" t="s">
        <v>27</v>
      </c>
      <c r="J89" s="140" t="str">
        <f>IF(J12="","",J12)</f>
        <v>11. 3. 2019</v>
      </c>
      <c r="K89" s="34"/>
      <c r="L89" s="34"/>
      <c r="M89" s="38"/>
    </row>
    <row r="90" s="1" customFormat="1" ht="6.96" customHeight="1">
      <c r="B90" s="33"/>
      <c r="C90" s="34"/>
      <c r="D90" s="34"/>
      <c r="E90" s="34"/>
      <c r="F90" s="34"/>
      <c r="G90" s="34"/>
      <c r="H90" s="34"/>
      <c r="I90" s="135"/>
      <c r="J90" s="135"/>
      <c r="K90" s="34"/>
      <c r="L90" s="34"/>
      <c r="M90" s="38"/>
    </row>
    <row r="91" s="1" customFormat="1" ht="15.15" customHeight="1">
      <c r="B91" s="33"/>
      <c r="C91" s="27" t="s">
        <v>31</v>
      </c>
      <c r="D91" s="34"/>
      <c r="E91" s="34"/>
      <c r="F91" s="22" t="str">
        <f>E15</f>
        <v xml:space="preserve"> </v>
      </c>
      <c r="G91" s="34"/>
      <c r="H91" s="34"/>
      <c r="I91" s="138" t="s">
        <v>36</v>
      </c>
      <c r="J91" s="175" t="str">
        <f>E21</f>
        <v xml:space="preserve"> </v>
      </c>
      <c r="K91" s="34"/>
      <c r="L91" s="34"/>
      <c r="M91" s="38"/>
    </row>
    <row r="92" s="1" customFormat="1" ht="15.15" customHeight="1">
      <c r="B92" s="33"/>
      <c r="C92" s="27" t="s">
        <v>34</v>
      </c>
      <c r="D92" s="34"/>
      <c r="E92" s="34"/>
      <c r="F92" s="22" t="str">
        <f>IF(E18="","",E18)</f>
        <v>Vyplň údaj</v>
      </c>
      <c r="G92" s="34"/>
      <c r="H92" s="34"/>
      <c r="I92" s="138" t="s">
        <v>37</v>
      </c>
      <c r="J92" s="175" t="str">
        <f>E24</f>
        <v>Pavel Chudoba</v>
      </c>
      <c r="K92" s="34"/>
      <c r="L92" s="34"/>
      <c r="M92" s="38"/>
    </row>
    <row r="93" s="1" customFormat="1" ht="10.32" customHeight="1">
      <c r="B93" s="33"/>
      <c r="C93" s="34"/>
      <c r="D93" s="34"/>
      <c r="E93" s="34"/>
      <c r="F93" s="34"/>
      <c r="G93" s="34"/>
      <c r="H93" s="34"/>
      <c r="I93" s="135"/>
      <c r="J93" s="135"/>
      <c r="K93" s="34"/>
      <c r="L93" s="34"/>
      <c r="M93" s="38"/>
    </row>
    <row r="94" s="1" customFormat="1" ht="29.28" customHeight="1">
      <c r="B94" s="33"/>
      <c r="C94" s="176" t="s">
        <v>102</v>
      </c>
      <c r="D94" s="177"/>
      <c r="E94" s="177"/>
      <c r="F94" s="177"/>
      <c r="G94" s="177"/>
      <c r="H94" s="177"/>
      <c r="I94" s="178" t="s">
        <v>103</v>
      </c>
      <c r="J94" s="178" t="s">
        <v>104</v>
      </c>
      <c r="K94" s="179" t="s">
        <v>105</v>
      </c>
      <c r="L94" s="177"/>
      <c r="M94" s="38"/>
    </row>
    <row r="95" s="1" customFormat="1" ht="10.32" customHeight="1">
      <c r="B95" s="33"/>
      <c r="C95" s="34"/>
      <c r="D95" s="34"/>
      <c r="E95" s="34"/>
      <c r="F95" s="34"/>
      <c r="G95" s="34"/>
      <c r="H95" s="34"/>
      <c r="I95" s="135"/>
      <c r="J95" s="135"/>
      <c r="K95" s="34"/>
      <c r="L95" s="34"/>
      <c r="M95" s="38"/>
    </row>
    <row r="96" s="1" customFormat="1" ht="22.8" customHeight="1">
      <c r="B96" s="33"/>
      <c r="C96" s="180" t="s">
        <v>106</v>
      </c>
      <c r="D96" s="34"/>
      <c r="E96" s="34"/>
      <c r="F96" s="34"/>
      <c r="G96" s="34"/>
      <c r="H96" s="34"/>
      <c r="I96" s="181">
        <f>Q117</f>
        <v>0</v>
      </c>
      <c r="J96" s="181">
        <f>R117</f>
        <v>0</v>
      </c>
      <c r="K96" s="100">
        <f>K117</f>
        <v>0</v>
      </c>
      <c r="L96" s="34"/>
      <c r="M96" s="38"/>
      <c r="AU96" s="12" t="s">
        <v>107</v>
      </c>
    </row>
    <row r="97" s="8" customFormat="1" ht="24.96" customHeight="1">
      <c r="B97" s="182"/>
      <c r="C97" s="183"/>
      <c r="D97" s="184" t="s">
        <v>108</v>
      </c>
      <c r="E97" s="185"/>
      <c r="F97" s="185"/>
      <c r="G97" s="185"/>
      <c r="H97" s="185"/>
      <c r="I97" s="186">
        <f>Q152</f>
        <v>0</v>
      </c>
      <c r="J97" s="186">
        <f>R152</f>
        <v>0</v>
      </c>
      <c r="K97" s="187">
        <f>K152</f>
        <v>0</v>
      </c>
      <c r="L97" s="183"/>
      <c r="M97" s="188"/>
    </row>
    <row r="98" s="1" customFormat="1" ht="21.84" customHeight="1">
      <c r="B98" s="33"/>
      <c r="C98" s="34"/>
      <c r="D98" s="34"/>
      <c r="E98" s="34"/>
      <c r="F98" s="34"/>
      <c r="G98" s="34"/>
      <c r="H98" s="34"/>
      <c r="I98" s="135"/>
      <c r="J98" s="135"/>
      <c r="K98" s="34"/>
      <c r="L98" s="34"/>
      <c r="M98" s="38"/>
    </row>
    <row r="99" s="1" customFormat="1" ht="6.96" customHeight="1">
      <c r="B99" s="56"/>
      <c r="C99" s="57"/>
      <c r="D99" s="57"/>
      <c r="E99" s="57"/>
      <c r="F99" s="57"/>
      <c r="G99" s="57"/>
      <c r="H99" s="57"/>
      <c r="I99" s="170"/>
      <c r="J99" s="170"/>
      <c r="K99" s="57"/>
      <c r="L99" s="57"/>
      <c r="M99" s="38"/>
    </row>
    <row r="103" s="1" customFormat="1" ht="6.96" customHeight="1">
      <c r="B103" s="58"/>
      <c r="C103" s="59"/>
      <c r="D103" s="59"/>
      <c r="E103" s="59"/>
      <c r="F103" s="59"/>
      <c r="G103" s="59"/>
      <c r="H103" s="59"/>
      <c r="I103" s="173"/>
      <c r="J103" s="173"/>
      <c r="K103" s="59"/>
      <c r="L103" s="59"/>
      <c r="M103" s="38"/>
    </row>
    <row r="104" s="1" customFormat="1" ht="24.96" customHeight="1">
      <c r="B104" s="33"/>
      <c r="C104" s="18" t="s">
        <v>109</v>
      </c>
      <c r="D104" s="34"/>
      <c r="E104" s="34"/>
      <c r="F104" s="34"/>
      <c r="G104" s="34"/>
      <c r="H104" s="34"/>
      <c r="I104" s="135"/>
      <c r="J104" s="135"/>
      <c r="K104" s="34"/>
      <c r="L104" s="34"/>
      <c r="M104" s="38"/>
    </row>
    <row r="105" s="1" customFormat="1" ht="6.96" customHeight="1">
      <c r="B105" s="33"/>
      <c r="C105" s="34"/>
      <c r="D105" s="34"/>
      <c r="E105" s="34"/>
      <c r="F105" s="34"/>
      <c r="G105" s="34"/>
      <c r="H105" s="34"/>
      <c r="I105" s="135"/>
      <c r="J105" s="135"/>
      <c r="K105" s="34"/>
      <c r="L105" s="34"/>
      <c r="M105" s="38"/>
    </row>
    <row r="106" s="1" customFormat="1" ht="12" customHeight="1">
      <c r="B106" s="33"/>
      <c r="C106" s="27" t="s">
        <v>17</v>
      </c>
      <c r="D106" s="34"/>
      <c r="E106" s="34"/>
      <c r="F106" s="34"/>
      <c r="G106" s="34"/>
      <c r="H106" s="34"/>
      <c r="I106" s="135"/>
      <c r="J106" s="135"/>
      <c r="K106" s="34"/>
      <c r="L106" s="34"/>
      <c r="M106" s="38"/>
    </row>
    <row r="107" s="1" customFormat="1" ht="16.5" customHeight="1">
      <c r="B107" s="33"/>
      <c r="C107" s="34"/>
      <c r="D107" s="34"/>
      <c r="E107" s="174" t="str">
        <f>E7</f>
        <v>Oprava a výměna akumulátorových baterií SZZ, PZS a TZZ v obvodu SSZT K. Vary</v>
      </c>
      <c r="F107" s="27"/>
      <c r="G107" s="27"/>
      <c r="H107" s="27"/>
      <c r="I107" s="135"/>
      <c r="J107" s="135"/>
      <c r="K107" s="34"/>
      <c r="L107" s="34"/>
      <c r="M107" s="38"/>
    </row>
    <row r="108" s="1" customFormat="1" ht="12" customHeight="1">
      <c r="B108" s="33"/>
      <c r="C108" s="27" t="s">
        <v>97</v>
      </c>
      <c r="D108" s="34"/>
      <c r="E108" s="34"/>
      <c r="F108" s="34"/>
      <c r="G108" s="34"/>
      <c r="H108" s="34"/>
      <c r="I108" s="135"/>
      <c r="J108" s="135"/>
      <c r="K108" s="34"/>
      <c r="L108" s="34"/>
      <c r="M108" s="38"/>
    </row>
    <row r="109" s="1" customFormat="1" ht="16.5" customHeight="1">
      <c r="B109" s="33"/>
      <c r="C109" s="34"/>
      <c r="D109" s="34"/>
      <c r="E109" s="66" t="str">
        <f>E9</f>
        <v>01 - Technická část</v>
      </c>
      <c r="F109" s="34"/>
      <c r="G109" s="34"/>
      <c r="H109" s="34"/>
      <c r="I109" s="135"/>
      <c r="J109" s="135"/>
      <c r="K109" s="34"/>
      <c r="L109" s="34"/>
      <c r="M109" s="38"/>
    </row>
    <row r="110" s="1" customFormat="1" ht="6.96" customHeight="1">
      <c r="B110" s="33"/>
      <c r="C110" s="34"/>
      <c r="D110" s="34"/>
      <c r="E110" s="34"/>
      <c r="F110" s="34"/>
      <c r="G110" s="34"/>
      <c r="H110" s="34"/>
      <c r="I110" s="135"/>
      <c r="J110" s="135"/>
      <c r="K110" s="34"/>
      <c r="L110" s="34"/>
      <c r="M110" s="38"/>
    </row>
    <row r="111" s="1" customFormat="1" ht="12" customHeight="1">
      <c r="B111" s="33"/>
      <c r="C111" s="27" t="s">
        <v>25</v>
      </c>
      <c r="D111" s="34"/>
      <c r="E111" s="34"/>
      <c r="F111" s="22" t="str">
        <f>F12</f>
        <v xml:space="preserve"> </v>
      </c>
      <c r="G111" s="34"/>
      <c r="H111" s="34"/>
      <c r="I111" s="138" t="s">
        <v>27</v>
      </c>
      <c r="J111" s="140" t="str">
        <f>IF(J12="","",J12)</f>
        <v>11. 3. 2019</v>
      </c>
      <c r="K111" s="34"/>
      <c r="L111" s="34"/>
      <c r="M111" s="38"/>
    </row>
    <row r="112" s="1" customFormat="1" ht="6.96" customHeight="1">
      <c r="B112" s="33"/>
      <c r="C112" s="34"/>
      <c r="D112" s="34"/>
      <c r="E112" s="34"/>
      <c r="F112" s="34"/>
      <c r="G112" s="34"/>
      <c r="H112" s="34"/>
      <c r="I112" s="135"/>
      <c r="J112" s="135"/>
      <c r="K112" s="34"/>
      <c r="L112" s="34"/>
      <c r="M112" s="38"/>
    </row>
    <row r="113" s="1" customFormat="1" ht="15.15" customHeight="1">
      <c r="B113" s="33"/>
      <c r="C113" s="27" t="s">
        <v>31</v>
      </c>
      <c r="D113" s="34"/>
      <c r="E113" s="34"/>
      <c r="F113" s="22" t="str">
        <f>E15</f>
        <v xml:space="preserve"> </v>
      </c>
      <c r="G113" s="34"/>
      <c r="H113" s="34"/>
      <c r="I113" s="138" t="s">
        <v>36</v>
      </c>
      <c r="J113" s="175" t="str">
        <f>E21</f>
        <v xml:space="preserve"> </v>
      </c>
      <c r="K113" s="34"/>
      <c r="L113" s="34"/>
      <c r="M113" s="38"/>
    </row>
    <row r="114" s="1" customFormat="1" ht="15.15" customHeight="1">
      <c r="B114" s="33"/>
      <c r="C114" s="27" t="s">
        <v>34</v>
      </c>
      <c r="D114" s="34"/>
      <c r="E114" s="34"/>
      <c r="F114" s="22" t="str">
        <f>IF(E18="","",E18)</f>
        <v>Vyplň údaj</v>
      </c>
      <c r="G114" s="34"/>
      <c r="H114" s="34"/>
      <c r="I114" s="138" t="s">
        <v>37</v>
      </c>
      <c r="J114" s="175" t="str">
        <f>E24</f>
        <v>Pavel Chudoba</v>
      </c>
      <c r="K114" s="34"/>
      <c r="L114" s="34"/>
      <c r="M114" s="38"/>
    </row>
    <row r="115" s="1" customFormat="1" ht="10.32" customHeight="1">
      <c r="B115" s="33"/>
      <c r="C115" s="34"/>
      <c r="D115" s="34"/>
      <c r="E115" s="34"/>
      <c r="F115" s="34"/>
      <c r="G115" s="34"/>
      <c r="H115" s="34"/>
      <c r="I115" s="135"/>
      <c r="J115" s="135"/>
      <c r="K115" s="34"/>
      <c r="L115" s="34"/>
      <c r="M115" s="38"/>
    </row>
    <row r="116" s="9" customFormat="1" ht="29.28" customHeight="1">
      <c r="B116" s="189"/>
      <c r="C116" s="190" t="s">
        <v>110</v>
      </c>
      <c r="D116" s="191" t="s">
        <v>65</v>
      </c>
      <c r="E116" s="191" t="s">
        <v>61</v>
      </c>
      <c r="F116" s="191" t="s">
        <v>62</v>
      </c>
      <c r="G116" s="191" t="s">
        <v>111</v>
      </c>
      <c r="H116" s="191" t="s">
        <v>112</v>
      </c>
      <c r="I116" s="192" t="s">
        <v>113</v>
      </c>
      <c r="J116" s="192" t="s">
        <v>114</v>
      </c>
      <c r="K116" s="191" t="s">
        <v>105</v>
      </c>
      <c r="L116" s="193" t="s">
        <v>115</v>
      </c>
      <c r="M116" s="194"/>
      <c r="N116" s="90" t="s">
        <v>1</v>
      </c>
      <c r="O116" s="91" t="s">
        <v>44</v>
      </c>
      <c r="P116" s="91" t="s">
        <v>116</v>
      </c>
      <c r="Q116" s="91" t="s">
        <v>117</v>
      </c>
      <c r="R116" s="91" t="s">
        <v>118</v>
      </c>
      <c r="S116" s="91" t="s">
        <v>119</v>
      </c>
      <c r="T116" s="91" t="s">
        <v>120</v>
      </c>
      <c r="U116" s="91" t="s">
        <v>121</v>
      </c>
      <c r="V116" s="91" t="s">
        <v>122</v>
      </c>
      <c r="W116" s="91" t="s">
        <v>123</v>
      </c>
      <c r="X116" s="92" t="s">
        <v>124</v>
      </c>
    </row>
    <row r="117" s="1" customFormat="1" ht="22.8" customHeight="1">
      <c r="B117" s="33"/>
      <c r="C117" s="97" t="s">
        <v>125</v>
      </c>
      <c r="D117" s="34"/>
      <c r="E117" s="34"/>
      <c r="F117" s="34"/>
      <c r="G117" s="34"/>
      <c r="H117" s="34"/>
      <c r="I117" s="135"/>
      <c r="J117" s="135"/>
      <c r="K117" s="195">
        <f>BK117</f>
        <v>0</v>
      </c>
      <c r="L117" s="34"/>
      <c r="M117" s="38"/>
      <c r="N117" s="93"/>
      <c r="O117" s="94"/>
      <c r="P117" s="94"/>
      <c r="Q117" s="196">
        <f>Q118+SUM(Q119:Q152)</f>
        <v>0</v>
      </c>
      <c r="R117" s="196">
        <f>R118+SUM(R119:R152)</f>
        <v>0</v>
      </c>
      <c r="S117" s="94"/>
      <c r="T117" s="197">
        <f>T118+SUM(T119:T152)</f>
        <v>0</v>
      </c>
      <c r="U117" s="94"/>
      <c r="V117" s="197">
        <f>V118+SUM(V119:V152)</f>
        <v>0</v>
      </c>
      <c r="W117" s="94"/>
      <c r="X117" s="198">
        <f>X118+SUM(X119:X152)</f>
        <v>0</v>
      </c>
      <c r="AT117" s="12" t="s">
        <v>81</v>
      </c>
      <c r="AU117" s="12" t="s">
        <v>107</v>
      </c>
      <c r="BK117" s="199">
        <f>BK118+SUM(BK119:BK152)</f>
        <v>0</v>
      </c>
    </row>
    <row r="118" s="1" customFormat="1" ht="36" customHeight="1">
      <c r="B118" s="33"/>
      <c r="C118" s="200" t="s">
        <v>126</v>
      </c>
      <c r="D118" s="200" t="s">
        <v>127</v>
      </c>
      <c r="E118" s="201" t="s">
        <v>128</v>
      </c>
      <c r="F118" s="202" t="s">
        <v>129</v>
      </c>
      <c r="G118" s="203" t="s">
        <v>130</v>
      </c>
      <c r="H118" s="204">
        <v>96</v>
      </c>
      <c r="I118" s="205"/>
      <c r="J118" s="206"/>
      <c r="K118" s="207">
        <f>ROUND(P118*H118,2)</f>
        <v>0</v>
      </c>
      <c r="L118" s="202" t="s">
        <v>131</v>
      </c>
      <c r="M118" s="208"/>
      <c r="N118" s="209" t="s">
        <v>1</v>
      </c>
      <c r="O118" s="210" t="s">
        <v>45</v>
      </c>
      <c r="P118" s="211">
        <f>I118+J118</f>
        <v>0</v>
      </c>
      <c r="Q118" s="211">
        <f>ROUND(I118*H118,2)</f>
        <v>0</v>
      </c>
      <c r="R118" s="211">
        <f>ROUND(J118*H118,2)</f>
        <v>0</v>
      </c>
      <c r="S118" s="81"/>
      <c r="T118" s="212">
        <f>S118*H118</f>
        <v>0</v>
      </c>
      <c r="U118" s="212">
        <v>0</v>
      </c>
      <c r="V118" s="212">
        <f>U118*H118</f>
        <v>0</v>
      </c>
      <c r="W118" s="212">
        <v>0</v>
      </c>
      <c r="X118" s="213">
        <f>W118*H118</f>
        <v>0</v>
      </c>
      <c r="AR118" s="214" t="s">
        <v>132</v>
      </c>
      <c r="AT118" s="214" t="s">
        <v>127</v>
      </c>
      <c r="AU118" s="214" t="s">
        <v>82</v>
      </c>
      <c r="AY118" s="12" t="s">
        <v>133</v>
      </c>
      <c r="BE118" s="215">
        <f>IF(O118="základní",K118,0)</f>
        <v>0</v>
      </c>
      <c r="BF118" s="215">
        <f>IF(O118="snížená",K118,0)</f>
        <v>0</v>
      </c>
      <c r="BG118" s="215">
        <f>IF(O118="zákl. přenesená",K118,0)</f>
        <v>0</v>
      </c>
      <c r="BH118" s="215">
        <f>IF(O118="sníž. přenesená",K118,0)</f>
        <v>0</v>
      </c>
      <c r="BI118" s="215">
        <f>IF(O118="nulová",K118,0)</f>
        <v>0</v>
      </c>
      <c r="BJ118" s="12" t="s">
        <v>24</v>
      </c>
      <c r="BK118" s="215">
        <f>ROUND(P118*H118,2)</f>
        <v>0</v>
      </c>
      <c r="BL118" s="12" t="s">
        <v>132</v>
      </c>
      <c r="BM118" s="214" t="s">
        <v>134</v>
      </c>
    </row>
    <row r="119" s="1" customFormat="1">
      <c r="B119" s="33"/>
      <c r="C119" s="34"/>
      <c r="D119" s="216" t="s">
        <v>135</v>
      </c>
      <c r="E119" s="34"/>
      <c r="F119" s="217" t="s">
        <v>129</v>
      </c>
      <c r="G119" s="34"/>
      <c r="H119" s="34"/>
      <c r="I119" s="135"/>
      <c r="J119" s="135"/>
      <c r="K119" s="34"/>
      <c r="L119" s="34"/>
      <c r="M119" s="38"/>
      <c r="N119" s="218"/>
      <c r="O119" s="81"/>
      <c r="P119" s="81"/>
      <c r="Q119" s="81"/>
      <c r="R119" s="81"/>
      <c r="S119" s="81"/>
      <c r="T119" s="81"/>
      <c r="U119" s="81"/>
      <c r="V119" s="81"/>
      <c r="W119" s="81"/>
      <c r="X119" s="82"/>
      <c r="AT119" s="12" t="s">
        <v>135</v>
      </c>
      <c r="AU119" s="12" t="s">
        <v>82</v>
      </c>
    </row>
    <row r="120" s="1" customFormat="1">
      <c r="B120" s="33"/>
      <c r="C120" s="34"/>
      <c r="D120" s="216" t="s">
        <v>136</v>
      </c>
      <c r="E120" s="34"/>
      <c r="F120" s="219" t="s">
        <v>137</v>
      </c>
      <c r="G120" s="34"/>
      <c r="H120" s="34"/>
      <c r="I120" s="135"/>
      <c r="J120" s="135"/>
      <c r="K120" s="34"/>
      <c r="L120" s="34"/>
      <c r="M120" s="38"/>
      <c r="N120" s="218"/>
      <c r="O120" s="81"/>
      <c r="P120" s="81"/>
      <c r="Q120" s="81"/>
      <c r="R120" s="81"/>
      <c r="S120" s="81"/>
      <c r="T120" s="81"/>
      <c r="U120" s="81"/>
      <c r="V120" s="81"/>
      <c r="W120" s="81"/>
      <c r="X120" s="82"/>
      <c r="AT120" s="12" t="s">
        <v>136</v>
      </c>
      <c r="AU120" s="12" t="s">
        <v>82</v>
      </c>
    </row>
    <row r="121" s="1" customFormat="1" ht="36" customHeight="1">
      <c r="B121" s="33"/>
      <c r="C121" s="200" t="s">
        <v>138</v>
      </c>
      <c r="D121" s="200" t="s">
        <v>127</v>
      </c>
      <c r="E121" s="201" t="s">
        <v>139</v>
      </c>
      <c r="F121" s="202" t="s">
        <v>140</v>
      </c>
      <c r="G121" s="203" t="s">
        <v>130</v>
      </c>
      <c r="H121" s="204">
        <v>104</v>
      </c>
      <c r="I121" s="205"/>
      <c r="J121" s="206"/>
      <c r="K121" s="207">
        <f>ROUND(P121*H121,2)</f>
        <v>0</v>
      </c>
      <c r="L121" s="202" t="s">
        <v>131</v>
      </c>
      <c r="M121" s="208"/>
      <c r="N121" s="209" t="s">
        <v>1</v>
      </c>
      <c r="O121" s="210" t="s">
        <v>45</v>
      </c>
      <c r="P121" s="211">
        <f>I121+J121</f>
        <v>0</v>
      </c>
      <c r="Q121" s="211">
        <f>ROUND(I121*H121,2)</f>
        <v>0</v>
      </c>
      <c r="R121" s="211">
        <f>ROUND(J121*H121,2)</f>
        <v>0</v>
      </c>
      <c r="S121" s="81"/>
      <c r="T121" s="212">
        <f>S121*H121</f>
        <v>0</v>
      </c>
      <c r="U121" s="212">
        <v>0</v>
      </c>
      <c r="V121" s="212">
        <f>U121*H121</f>
        <v>0</v>
      </c>
      <c r="W121" s="212">
        <v>0</v>
      </c>
      <c r="X121" s="213">
        <f>W121*H121</f>
        <v>0</v>
      </c>
      <c r="AR121" s="214" t="s">
        <v>132</v>
      </c>
      <c r="AT121" s="214" t="s">
        <v>127</v>
      </c>
      <c r="AU121" s="214" t="s">
        <v>82</v>
      </c>
      <c r="AY121" s="12" t="s">
        <v>133</v>
      </c>
      <c r="BE121" s="215">
        <f>IF(O121="základní",K121,0)</f>
        <v>0</v>
      </c>
      <c r="BF121" s="215">
        <f>IF(O121="snížená",K121,0)</f>
        <v>0</v>
      </c>
      <c r="BG121" s="215">
        <f>IF(O121="zákl. přenesená",K121,0)</f>
        <v>0</v>
      </c>
      <c r="BH121" s="215">
        <f>IF(O121="sníž. přenesená",K121,0)</f>
        <v>0</v>
      </c>
      <c r="BI121" s="215">
        <f>IF(O121="nulová",K121,0)</f>
        <v>0</v>
      </c>
      <c r="BJ121" s="12" t="s">
        <v>24</v>
      </c>
      <c r="BK121" s="215">
        <f>ROUND(P121*H121,2)</f>
        <v>0</v>
      </c>
      <c r="BL121" s="12" t="s">
        <v>132</v>
      </c>
      <c r="BM121" s="214" t="s">
        <v>141</v>
      </c>
    </row>
    <row r="122" s="1" customFormat="1">
      <c r="B122" s="33"/>
      <c r="C122" s="34"/>
      <c r="D122" s="216" t="s">
        <v>135</v>
      </c>
      <c r="E122" s="34"/>
      <c r="F122" s="217" t="s">
        <v>140</v>
      </c>
      <c r="G122" s="34"/>
      <c r="H122" s="34"/>
      <c r="I122" s="135"/>
      <c r="J122" s="135"/>
      <c r="K122" s="34"/>
      <c r="L122" s="34"/>
      <c r="M122" s="38"/>
      <c r="N122" s="218"/>
      <c r="O122" s="81"/>
      <c r="P122" s="81"/>
      <c r="Q122" s="81"/>
      <c r="R122" s="81"/>
      <c r="S122" s="81"/>
      <c r="T122" s="81"/>
      <c r="U122" s="81"/>
      <c r="V122" s="81"/>
      <c r="W122" s="81"/>
      <c r="X122" s="82"/>
      <c r="AT122" s="12" t="s">
        <v>135</v>
      </c>
      <c r="AU122" s="12" t="s">
        <v>82</v>
      </c>
    </row>
    <row r="123" s="1" customFormat="1">
      <c r="B123" s="33"/>
      <c r="C123" s="34"/>
      <c r="D123" s="216" t="s">
        <v>136</v>
      </c>
      <c r="E123" s="34"/>
      <c r="F123" s="219" t="s">
        <v>142</v>
      </c>
      <c r="G123" s="34"/>
      <c r="H123" s="34"/>
      <c r="I123" s="135"/>
      <c r="J123" s="135"/>
      <c r="K123" s="34"/>
      <c r="L123" s="34"/>
      <c r="M123" s="38"/>
      <c r="N123" s="218"/>
      <c r="O123" s="81"/>
      <c r="P123" s="81"/>
      <c r="Q123" s="81"/>
      <c r="R123" s="81"/>
      <c r="S123" s="81"/>
      <c r="T123" s="81"/>
      <c r="U123" s="81"/>
      <c r="V123" s="81"/>
      <c r="W123" s="81"/>
      <c r="X123" s="82"/>
      <c r="AT123" s="12" t="s">
        <v>136</v>
      </c>
      <c r="AU123" s="12" t="s">
        <v>82</v>
      </c>
    </row>
    <row r="124" s="1" customFormat="1" ht="36" customHeight="1">
      <c r="B124" s="33"/>
      <c r="C124" s="200" t="s">
        <v>143</v>
      </c>
      <c r="D124" s="200" t="s">
        <v>127</v>
      </c>
      <c r="E124" s="201" t="s">
        <v>144</v>
      </c>
      <c r="F124" s="202" t="s">
        <v>145</v>
      </c>
      <c r="G124" s="203" t="s">
        <v>130</v>
      </c>
      <c r="H124" s="204">
        <v>64</v>
      </c>
      <c r="I124" s="205"/>
      <c r="J124" s="206"/>
      <c r="K124" s="207">
        <f>ROUND(P124*H124,2)</f>
        <v>0</v>
      </c>
      <c r="L124" s="202" t="s">
        <v>131</v>
      </c>
      <c r="M124" s="208"/>
      <c r="N124" s="209" t="s">
        <v>1</v>
      </c>
      <c r="O124" s="210" t="s">
        <v>45</v>
      </c>
      <c r="P124" s="211">
        <f>I124+J124</f>
        <v>0</v>
      </c>
      <c r="Q124" s="211">
        <f>ROUND(I124*H124,2)</f>
        <v>0</v>
      </c>
      <c r="R124" s="211">
        <f>ROUND(J124*H124,2)</f>
        <v>0</v>
      </c>
      <c r="S124" s="81"/>
      <c r="T124" s="212">
        <f>S124*H124</f>
        <v>0</v>
      </c>
      <c r="U124" s="212">
        <v>0</v>
      </c>
      <c r="V124" s="212">
        <f>U124*H124</f>
        <v>0</v>
      </c>
      <c r="W124" s="212">
        <v>0</v>
      </c>
      <c r="X124" s="213">
        <f>W124*H124</f>
        <v>0</v>
      </c>
      <c r="AR124" s="214" t="s">
        <v>132</v>
      </c>
      <c r="AT124" s="214" t="s">
        <v>127</v>
      </c>
      <c r="AU124" s="214" t="s">
        <v>82</v>
      </c>
      <c r="AY124" s="12" t="s">
        <v>133</v>
      </c>
      <c r="BE124" s="215">
        <f>IF(O124="základní",K124,0)</f>
        <v>0</v>
      </c>
      <c r="BF124" s="215">
        <f>IF(O124="snížená",K124,0)</f>
        <v>0</v>
      </c>
      <c r="BG124" s="215">
        <f>IF(O124="zákl. přenesená",K124,0)</f>
        <v>0</v>
      </c>
      <c r="BH124" s="215">
        <f>IF(O124="sníž. přenesená",K124,0)</f>
        <v>0</v>
      </c>
      <c r="BI124" s="215">
        <f>IF(O124="nulová",K124,0)</f>
        <v>0</v>
      </c>
      <c r="BJ124" s="12" t="s">
        <v>24</v>
      </c>
      <c r="BK124" s="215">
        <f>ROUND(P124*H124,2)</f>
        <v>0</v>
      </c>
      <c r="BL124" s="12" t="s">
        <v>132</v>
      </c>
      <c r="BM124" s="214" t="s">
        <v>146</v>
      </c>
    </row>
    <row r="125" s="1" customFormat="1">
      <c r="B125" s="33"/>
      <c r="C125" s="34"/>
      <c r="D125" s="216" t="s">
        <v>135</v>
      </c>
      <c r="E125" s="34"/>
      <c r="F125" s="217" t="s">
        <v>145</v>
      </c>
      <c r="G125" s="34"/>
      <c r="H125" s="34"/>
      <c r="I125" s="135"/>
      <c r="J125" s="135"/>
      <c r="K125" s="34"/>
      <c r="L125" s="34"/>
      <c r="M125" s="38"/>
      <c r="N125" s="218"/>
      <c r="O125" s="81"/>
      <c r="P125" s="81"/>
      <c r="Q125" s="81"/>
      <c r="R125" s="81"/>
      <c r="S125" s="81"/>
      <c r="T125" s="81"/>
      <c r="U125" s="81"/>
      <c r="V125" s="81"/>
      <c r="W125" s="81"/>
      <c r="X125" s="82"/>
      <c r="AT125" s="12" t="s">
        <v>135</v>
      </c>
      <c r="AU125" s="12" t="s">
        <v>82</v>
      </c>
    </row>
    <row r="126" s="1" customFormat="1">
      <c r="B126" s="33"/>
      <c r="C126" s="34"/>
      <c r="D126" s="216" t="s">
        <v>136</v>
      </c>
      <c r="E126" s="34"/>
      <c r="F126" s="219" t="s">
        <v>147</v>
      </c>
      <c r="G126" s="34"/>
      <c r="H126" s="34"/>
      <c r="I126" s="135"/>
      <c r="J126" s="135"/>
      <c r="K126" s="34"/>
      <c r="L126" s="34"/>
      <c r="M126" s="38"/>
      <c r="N126" s="218"/>
      <c r="O126" s="81"/>
      <c r="P126" s="81"/>
      <c r="Q126" s="81"/>
      <c r="R126" s="81"/>
      <c r="S126" s="81"/>
      <c r="T126" s="81"/>
      <c r="U126" s="81"/>
      <c r="V126" s="81"/>
      <c r="W126" s="81"/>
      <c r="X126" s="82"/>
      <c r="AT126" s="12" t="s">
        <v>136</v>
      </c>
      <c r="AU126" s="12" t="s">
        <v>82</v>
      </c>
    </row>
    <row r="127" s="1" customFormat="1" ht="48" customHeight="1">
      <c r="B127" s="33"/>
      <c r="C127" s="200" t="s">
        <v>148</v>
      </c>
      <c r="D127" s="200" t="s">
        <v>127</v>
      </c>
      <c r="E127" s="201" t="s">
        <v>149</v>
      </c>
      <c r="F127" s="202" t="s">
        <v>150</v>
      </c>
      <c r="G127" s="203" t="s">
        <v>130</v>
      </c>
      <c r="H127" s="204">
        <v>4</v>
      </c>
      <c r="I127" s="205"/>
      <c r="J127" s="206"/>
      <c r="K127" s="207">
        <f>ROUND(P127*H127,2)</f>
        <v>0</v>
      </c>
      <c r="L127" s="202" t="s">
        <v>131</v>
      </c>
      <c r="M127" s="208"/>
      <c r="N127" s="209" t="s">
        <v>1</v>
      </c>
      <c r="O127" s="210" t="s">
        <v>45</v>
      </c>
      <c r="P127" s="211">
        <f>I127+J127</f>
        <v>0</v>
      </c>
      <c r="Q127" s="211">
        <f>ROUND(I127*H127,2)</f>
        <v>0</v>
      </c>
      <c r="R127" s="211">
        <f>ROUND(J127*H127,2)</f>
        <v>0</v>
      </c>
      <c r="S127" s="81"/>
      <c r="T127" s="212">
        <f>S127*H127</f>
        <v>0</v>
      </c>
      <c r="U127" s="212">
        <v>0</v>
      </c>
      <c r="V127" s="212">
        <f>U127*H127</f>
        <v>0</v>
      </c>
      <c r="W127" s="212">
        <v>0</v>
      </c>
      <c r="X127" s="213">
        <f>W127*H127</f>
        <v>0</v>
      </c>
      <c r="AR127" s="214" t="s">
        <v>132</v>
      </c>
      <c r="AT127" s="214" t="s">
        <v>127</v>
      </c>
      <c r="AU127" s="214" t="s">
        <v>82</v>
      </c>
      <c r="AY127" s="12" t="s">
        <v>133</v>
      </c>
      <c r="BE127" s="215">
        <f>IF(O127="základní",K127,0)</f>
        <v>0</v>
      </c>
      <c r="BF127" s="215">
        <f>IF(O127="snížená",K127,0)</f>
        <v>0</v>
      </c>
      <c r="BG127" s="215">
        <f>IF(O127="zákl. přenesená",K127,0)</f>
        <v>0</v>
      </c>
      <c r="BH127" s="215">
        <f>IF(O127="sníž. přenesená",K127,0)</f>
        <v>0</v>
      </c>
      <c r="BI127" s="215">
        <f>IF(O127="nulová",K127,0)</f>
        <v>0</v>
      </c>
      <c r="BJ127" s="12" t="s">
        <v>24</v>
      </c>
      <c r="BK127" s="215">
        <f>ROUND(P127*H127,2)</f>
        <v>0</v>
      </c>
      <c r="BL127" s="12" t="s">
        <v>132</v>
      </c>
      <c r="BM127" s="214" t="s">
        <v>151</v>
      </c>
    </row>
    <row r="128" s="1" customFormat="1">
      <c r="B128" s="33"/>
      <c r="C128" s="34"/>
      <c r="D128" s="216" t="s">
        <v>135</v>
      </c>
      <c r="E128" s="34"/>
      <c r="F128" s="217" t="s">
        <v>150</v>
      </c>
      <c r="G128" s="34"/>
      <c r="H128" s="34"/>
      <c r="I128" s="135"/>
      <c r="J128" s="135"/>
      <c r="K128" s="34"/>
      <c r="L128" s="34"/>
      <c r="M128" s="38"/>
      <c r="N128" s="218"/>
      <c r="O128" s="81"/>
      <c r="P128" s="81"/>
      <c r="Q128" s="81"/>
      <c r="R128" s="81"/>
      <c r="S128" s="81"/>
      <c r="T128" s="81"/>
      <c r="U128" s="81"/>
      <c r="V128" s="81"/>
      <c r="W128" s="81"/>
      <c r="X128" s="82"/>
      <c r="AT128" s="12" t="s">
        <v>135</v>
      </c>
      <c r="AU128" s="12" t="s">
        <v>82</v>
      </c>
    </row>
    <row r="129" s="1" customFormat="1">
      <c r="B129" s="33"/>
      <c r="C129" s="34"/>
      <c r="D129" s="216" t="s">
        <v>136</v>
      </c>
      <c r="E129" s="34"/>
      <c r="F129" s="219" t="s">
        <v>152</v>
      </c>
      <c r="G129" s="34"/>
      <c r="H129" s="34"/>
      <c r="I129" s="135"/>
      <c r="J129" s="135"/>
      <c r="K129" s="34"/>
      <c r="L129" s="34"/>
      <c r="M129" s="38"/>
      <c r="N129" s="218"/>
      <c r="O129" s="81"/>
      <c r="P129" s="81"/>
      <c r="Q129" s="81"/>
      <c r="R129" s="81"/>
      <c r="S129" s="81"/>
      <c r="T129" s="81"/>
      <c r="U129" s="81"/>
      <c r="V129" s="81"/>
      <c r="W129" s="81"/>
      <c r="X129" s="82"/>
      <c r="AT129" s="12" t="s">
        <v>136</v>
      </c>
      <c r="AU129" s="12" t="s">
        <v>82</v>
      </c>
    </row>
    <row r="130" s="1" customFormat="1" ht="48" customHeight="1">
      <c r="B130" s="33"/>
      <c r="C130" s="200" t="s">
        <v>153</v>
      </c>
      <c r="D130" s="200" t="s">
        <v>127</v>
      </c>
      <c r="E130" s="201" t="s">
        <v>154</v>
      </c>
      <c r="F130" s="202" t="s">
        <v>155</v>
      </c>
      <c r="G130" s="203" t="s">
        <v>130</v>
      </c>
      <c r="H130" s="204">
        <v>2</v>
      </c>
      <c r="I130" s="205"/>
      <c r="J130" s="206"/>
      <c r="K130" s="207">
        <f>ROUND(P130*H130,2)</f>
        <v>0</v>
      </c>
      <c r="L130" s="202" t="s">
        <v>131</v>
      </c>
      <c r="M130" s="208"/>
      <c r="N130" s="209" t="s">
        <v>1</v>
      </c>
      <c r="O130" s="210" t="s">
        <v>45</v>
      </c>
      <c r="P130" s="211">
        <f>I130+J130</f>
        <v>0</v>
      </c>
      <c r="Q130" s="211">
        <f>ROUND(I130*H130,2)</f>
        <v>0</v>
      </c>
      <c r="R130" s="211">
        <f>ROUND(J130*H130,2)</f>
        <v>0</v>
      </c>
      <c r="S130" s="81"/>
      <c r="T130" s="212">
        <f>S130*H130</f>
        <v>0</v>
      </c>
      <c r="U130" s="212">
        <v>0</v>
      </c>
      <c r="V130" s="212">
        <f>U130*H130</f>
        <v>0</v>
      </c>
      <c r="W130" s="212">
        <v>0</v>
      </c>
      <c r="X130" s="213">
        <f>W130*H130</f>
        <v>0</v>
      </c>
      <c r="AR130" s="214" t="s">
        <v>132</v>
      </c>
      <c r="AT130" s="214" t="s">
        <v>127</v>
      </c>
      <c r="AU130" s="214" t="s">
        <v>82</v>
      </c>
      <c r="AY130" s="12" t="s">
        <v>133</v>
      </c>
      <c r="BE130" s="215">
        <f>IF(O130="základní",K130,0)</f>
        <v>0</v>
      </c>
      <c r="BF130" s="215">
        <f>IF(O130="snížená",K130,0)</f>
        <v>0</v>
      </c>
      <c r="BG130" s="215">
        <f>IF(O130="zákl. přenesená",K130,0)</f>
        <v>0</v>
      </c>
      <c r="BH130" s="215">
        <f>IF(O130="sníž. přenesená",K130,0)</f>
        <v>0</v>
      </c>
      <c r="BI130" s="215">
        <f>IF(O130="nulová",K130,0)</f>
        <v>0</v>
      </c>
      <c r="BJ130" s="12" t="s">
        <v>24</v>
      </c>
      <c r="BK130" s="215">
        <f>ROUND(P130*H130,2)</f>
        <v>0</v>
      </c>
      <c r="BL130" s="12" t="s">
        <v>132</v>
      </c>
      <c r="BM130" s="214" t="s">
        <v>156</v>
      </c>
    </row>
    <row r="131" s="1" customFormat="1">
      <c r="B131" s="33"/>
      <c r="C131" s="34"/>
      <c r="D131" s="216" t="s">
        <v>135</v>
      </c>
      <c r="E131" s="34"/>
      <c r="F131" s="217" t="s">
        <v>155</v>
      </c>
      <c r="G131" s="34"/>
      <c r="H131" s="34"/>
      <c r="I131" s="135"/>
      <c r="J131" s="135"/>
      <c r="K131" s="34"/>
      <c r="L131" s="34"/>
      <c r="M131" s="38"/>
      <c r="N131" s="218"/>
      <c r="O131" s="81"/>
      <c r="P131" s="81"/>
      <c r="Q131" s="81"/>
      <c r="R131" s="81"/>
      <c r="S131" s="81"/>
      <c r="T131" s="81"/>
      <c r="U131" s="81"/>
      <c r="V131" s="81"/>
      <c r="W131" s="81"/>
      <c r="X131" s="82"/>
      <c r="AT131" s="12" t="s">
        <v>135</v>
      </c>
      <c r="AU131" s="12" t="s">
        <v>82</v>
      </c>
    </row>
    <row r="132" s="1" customFormat="1">
      <c r="B132" s="33"/>
      <c r="C132" s="34"/>
      <c r="D132" s="216" t="s">
        <v>136</v>
      </c>
      <c r="E132" s="34"/>
      <c r="F132" s="219" t="s">
        <v>157</v>
      </c>
      <c r="G132" s="34"/>
      <c r="H132" s="34"/>
      <c r="I132" s="135"/>
      <c r="J132" s="135"/>
      <c r="K132" s="34"/>
      <c r="L132" s="34"/>
      <c r="M132" s="38"/>
      <c r="N132" s="218"/>
      <c r="O132" s="81"/>
      <c r="P132" s="81"/>
      <c r="Q132" s="81"/>
      <c r="R132" s="81"/>
      <c r="S132" s="81"/>
      <c r="T132" s="81"/>
      <c r="U132" s="81"/>
      <c r="V132" s="81"/>
      <c r="W132" s="81"/>
      <c r="X132" s="82"/>
      <c r="AT132" s="12" t="s">
        <v>136</v>
      </c>
      <c r="AU132" s="12" t="s">
        <v>82</v>
      </c>
    </row>
    <row r="133" s="1" customFormat="1" ht="48" customHeight="1">
      <c r="B133" s="33"/>
      <c r="C133" s="200" t="s">
        <v>158</v>
      </c>
      <c r="D133" s="200" t="s">
        <v>127</v>
      </c>
      <c r="E133" s="201" t="s">
        <v>159</v>
      </c>
      <c r="F133" s="202" t="s">
        <v>160</v>
      </c>
      <c r="G133" s="203" t="s">
        <v>130</v>
      </c>
      <c r="H133" s="204">
        <v>12</v>
      </c>
      <c r="I133" s="205"/>
      <c r="J133" s="206"/>
      <c r="K133" s="207">
        <f>ROUND(P133*H133,2)</f>
        <v>0</v>
      </c>
      <c r="L133" s="202" t="s">
        <v>131</v>
      </c>
      <c r="M133" s="208"/>
      <c r="N133" s="209" t="s">
        <v>1</v>
      </c>
      <c r="O133" s="210" t="s">
        <v>45</v>
      </c>
      <c r="P133" s="211">
        <f>I133+J133</f>
        <v>0</v>
      </c>
      <c r="Q133" s="211">
        <f>ROUND(I133*H133,2)</f>
        <v>0</v>
      </c>
      <c r="R133" s="211">
        <f>ROUND(J133*H133,2)</f>
        <v>0</v>
      </c>
      <c r="S133" s="81"/>
      <c r="T133" s="212">
        <f>S133*H133</f>
        <v>0</v>
      </c>
      <c r="U133" s="212">
        <v>0</v>
      </c>
      <c r="V133" s="212">
        <f>U133*H133</f>
        <v>0</v>
      </c>
      <c r="W133" s="212">
        <v>0</v>
      </c>
      <c r="X133" s="213">
        <f>W133*H133</f>
        <v>0</v>
      </c>
      <c r="AR133" s="214" t="s">
        <v>132</v>
      </c>
      <c r="AT133" s="214" t="s">
        <v>127</v>
      </c>
      <c r="AU133" s="214" t="s">
        <v>82</v>
      </c>
      <c r="AY133" s="12" t="s">
        <v>133</v>
      </c>
      <c r="BE133" s="215">
        <f>IF(O133="základní",K133,0)</f>
        <v>0</v>
      </c>
      <c r="BF133" s="215">
        <f>IF(O133="snížená",K133,0)</f>
        <v>0</v>
      </c>
      <c r="BG133" s="215">
        <f>IF(O133="zákl. přenesená",K133,0)</f>
        <v>0</v>
      </c>
      <c r="BH133" s="215">
        <f>IF(O133="sníž. přenesená",K133,0)</f>
        <v>0</v>
      </c>
      <c r="BI133" s="215">
        <f>IF(O133="nulová",K133,0)</f>
        <v>0</v>
      </c>
      <c r="BJ133" s="12" t="s">
        <v>24</v>
      </c>
      <c r="BK133" s="215">
        <f>ROUND(P133*H133,2)</f>
        <v>0</v>
      </c>
      <c r="BL133" s="12" t="s">
        <v>132</v>
      </c>
      <c r="BM133" s="214" t="s">
        <v>161</v>
      </c>
    </row>
    <row r="134" s="1" customFormat="1">
      <c r="B134" s="33"/>
      <c r="C134" s="34"/>
      <c r="D134" s="216" t="s">
        <v>135</v>
      </c>
      <c r="E134" s="34"/>
      <c r="F134" s="217" t="s">
        <v>160</v>
      </c>
      <c r="G134" s="34"/>
      <c r="H134" s="34"/>
      <c r="I134" s="135"/>
      <c r="J134" s="135"/>
      <c r="K134" s="34"/>
      <c r="L134" s="34"/>
      <c r="M134" s="38"/>
      <c r="N134" s="218"/>
      <c r="O134" s="81"/>
      <c r="P134" s="81"/>
      <c r="Q134" s="81"/>
      <c r="R134" s="81"/>
      <c r="S134" s="81"/>
      <c r="T134" s="81"/>
      <c r="U134" s="81"/>
      <c r="V134" s="81"/>
      <c r="W134" s="81"/>
      <c r="X134" s="82"/>
      <c r="AT134" s="12" t="s">
        <v>135</v>
      </c>
      <c r="AU134" s="12" t="s">
        <v>82</v>
      </c>
    </row>
    <row r="135" s="1" customFormat="1">
      <c r="B135" s="33"/>
      <c r="C135" s="34"/>
      <c r="D135" s="216" t="s">
        <v>136</v>
      </c>
      <c r="E135" s="34"/>
      <c r="F135" s="219" t="s">
        <v>162</v>
      </c>
      <c r="G135" s="34"/>
      <c r="H135" s="34"/>
      <c r="I135" s="135"/>
      <c r="J135" s="135"/>
      <c r="K135" s="34"/>
      <c r="L135" s="34"/>
      <c r="M135" s="38"/>
      <c r="N135" s="218"/>
      <c r="O135" s="81"/>
      <c r="P135" s="81"/>
      <c r="Q135" s="81"/>
      <c r="R135" s="81"/>
      <c r="S135" s="81"/>
      <c r="T135" s="81"/>
      <c r="U135" s="81"/>
      <c r="V135" s="81"/>
      <c r="W135" s="81"/>
      <c r="X135" s="82"/>
      <c r="AT135" s="12" t="s">
        <v>136</v>
      </c>
      <c r="AU135" s="12" t="s">
        <v>82</v>
      </c>
    </row>
    <row r="136" s="1" customFormat="1" ht="48" customHeight="1">
      <c r="B136" s="33"/>
      <c r="C136" s="200" t="s">
        <v>163</v>
      </c>
      <c r="D136" s="200" t="s">
        <v>127</v>
      </c>
      <c r="E136" s="201" t="s">
        <v>164</v>
      </c>
      <c r="F136" s="202" t="s">
        <v>165</v>
      </c>
      <c r="G136" s="203" t="s">
        <v>130</v>
      </c>
      <c r="H136" s="204">
        <v>32</v>
      </c>
      <c r="I136" s="205"/>
      <c r="J136" s="206"/>
      <c r="K136" s="207">
        <f>ROUND(P136*H136,2)</f>
        <v>0</v>
      </c>
      <c r="L136" s="202" t="s">
        <v>131</v>
      </c>
      <c r="M136" s="208"/>
      <c r="N136" s="209" t="s">
        <v>1</v>
      </c>
      <c r="O136" s="210" t="s">
        <v>45</v>
      </c>
      <c r="P136" s="211">
        <f>I136+J136</f>
        <v>0</v>
      </c>
      <c r="Q136" s="211">
        <f>ROUND(I136*H136,2)</f>
        <v>0</v>
      </c>
      <c r="R136" s="211">
        <f>ROUND(J136*H136,2)</f>
        <v>0</v>
      </c>
      <c r="S136" s="81"/>
      <c r="T136" s="212">
        <f>S136*H136</f>
        <v>0</v>
      </c>
      <c r="U136" s="212">
        <v>0</v>
      </c>
      <c r="V136" s="212">
        <f>U136*H136</f>
        <v>0</v>
      </c>
      <c r="W136" s="212">
        <v>0</v>
      </c>
      <c r="X136" s="213">
        <f>W136*H136</f>
        <v>0</v>
      </c>
      <c r="AR136" s="214" t="s">
        <v>132</v>
      </c>
      <c r="AT136" s="214" t="s">
        <v>127</v>
      </c>
      <c r="AU136" s="214" t="s">
        <v>82</v>
      </c>
      <c r="AY136" s="12" t="s">
        <v>133</v>
      </c>
      <c r="BE136" s="215">
        <f>IF(O136="základní",K136,0)</f>
        <v>0</v>
      </c>
      <c r="BF136" s="215">
        <f>IF(O136="snížená",K136,0)</f>
        <v>0</v>
      </c>
      <c r="BG136" s="215">
        <f>IF(O136="zákl. přenesená",K136,0)</f>
        <v>0</v>
      </c>
      <c r="BH136" s="215">
        <f>IF(O136="sníž. přenesená",K136,0)</f>
        <v>0</v>
      </c>
      <c r="BI136" s="215">
        <f>IF(O136="nulová",K136,0)</f>
        <v>0</v>
      </c>
      <c r="BJ136" s="12" t="s">
        <v>24</v>
      </c>
      <c r="BK136" s="215">
        <f>ROUND(P136*H136,2)</f>
        <v>0</v>
      </c>
      <c r="BL136" s="12" t="s">
        <v>132</v>
      </c>
      <c r="BM136" s="214" t="s">
        <v>166</v>
      </c>
    </row>
    <row r="137" s="1" customFormat="1">
      <c r="B137" s="33"/>
      <c r="C137" s="34"/>
      <c r="D137" s="216" t="s">
        <v>135</v>
      </c>
      <c r="E137" s="34"/>
      <c r="F137" s="217" t="s">
        <v>165</v>
      </c>
      <c r="G137" s="34"/>
      <c r="H137" s="34"/>
      <c r="I137" s="135"/>
      <c r="J137" s="135"/>
      <c r="K137" s="34"/>
      <c r="L137" s="34"/>
      <c r="M137" s="38"/>
      <c r="N137" s="218"/>
      <c r="O137" s="81"/>
      <c r="P137" s="81"/>
      <c r="Q137" s="81"/>
      <c r="R137" s="81"/>
      <c r="S137" s="81"/>
      <c r="T137" s="81"/>
      <c r="U137" s="81"/>
      <c r="V137" s="81"/>
      <c r="W137" s="81"/>
      <c r="X137" s="82"/>
      <c r="AT137" s="12" t="s">
        <v>135</v>
      </c>
      <c r="AU137" s="12" t="s">
        <v>82</v>
      </c>
    </row>
    <row r="138" s="1" customFormat="1">
      <c r="B138" s="33"/>
      <c r="C138" s="34"/>
      <c r="D138" s="216" t="s">
        <v>136</v>
      </c>
      <c r="E138" s="34"/>
      <c r="F138" s="219" t="s">
        <v>167</v>
      </c>
      <c r="G138" s="34"/>
      <c r="H138" s="34"/>
      <c r="I138" s="135"/>
      <c r="J138" s="135"/>
      <c r="K138" s="34"/>
      <c r="L138" s="34"/>
      <c r="M138" s="38"/>
      <c r="N138" s="218"/>
      <c r="O138" s="81"/>
      <c r="P138" s="81"/>
      <c r="Q138" s="81"/>
      <c r="R138" s="81"/>
      <c r="S138" s="81"/>
      <c r="T138" s="81"/>
      <c r="U138" s="81"/>
      <c r="V138" s="81"/>
      <c r="W138" s="81"/>
      <c r="X138" s="82"/>
      <c r="AT138" s="12" t="s">
        <v>136</v>
      </c>
      <c r="AU138" s="12" t="s">
        <v>82</v>
      </c>
    </row>
    <row r="139" s="1" customFormat="1" ht="48" customHeight="1">
      <c r="B139" s="33"/>
      <c r="C139" s="200" t="s">
        <v>168</v>
      </c>
      <c r="D139" s="200" t="s">
        <v>127</v>
      </c>
      <c r="E139" s="201" t="s">
        <v>169</v>
      </c>
      <c r="F139" s="202" t="s">
        <v>170</v>
      </c>
      <c r="G139" s="203" t="s">
        <v>130</v>
      </c>
      <c r="H139" s="204">
        <v>96</v>
      </c>
      <c r="I139" s="205"/>
      <c r="J139" s="206"/>
      <c r="K139" s="207">
        <f>ROUND(P139*H139,2)</f>
        <v>0</v>
      </c>
      <c r="L139" s="202" t="s">
        <v>131</v>
      </c>
      <c r="M139" s="208"/>
      <c r="N139" s="209" t="s">
        <v>1</v>
      </c>
      <c r="O139" s="210" t="s">
        <v>45</v>
      </c>
      <c r="P139" s="211">
        <f>I139+J139</f>
        <v>0</v>
      </c>
      <c r="Q139" s="211">
        <f>ROUND(I139*H139,2)</f>
        <v>0</v>
      </c>
      <c r="R139" s="211">
        <f>ROUND(J139*H139,2)</f>
        <v>0</v>
      </c>
      <c r="S139" s="81"/>
      <c r="T139" s="212">
        <f>S139*H139</f>
        <v>0</v>
      </c>
      <c r="U139" s="212">
        <v>0</v>
      </c>
      <c r="V139" s="212">
        <f>U139*H139</f>
        <v>0</v>
      </c>
      <c r="W139" s="212">
        <v>0</v>
      </c>
      <c r="X139" s="213">
        <f>W139*H139</f>
        <v>0</v>
      </c>
      <c r="AR139" s="214" t="s">
        <v>132</v>
      </c>
      <c r="AT139" s="214" t="s">
        <v>127</v>
      </c>
      <c r="AU139" s="214" t="s">
        <v>82</v>
      </c>
      <c r="AY139" s="12" t="s">
        <v>133</v>
      </c>
      <c r="BE139" s="215">
        <f>IF(O139="základní",K139,0)</f>
        <v>0</v>
      </c>
      <c r="BF139" s="215">
        <f>IF(O139="snížená",K139,0)</f>
        <v>0</v>
      </c>
      <c r="BG139" s="215">
        <f>IF(O139="zákl. přenesená",K139,0)</f>
        <v>0</v>
      </c>
      <c r="BH139" s="215">
        <f>IF(O139="sníž. přenesená",K139,0)</f>
        <v>0</v>
      </c>
      <c r="BI139" s="215">
        <f>IF(O139="nulová",K139,0)</f>
        <v>0</v>
      </c>
      <c r="BJ139" s="12" t="s">
        <v>24</v>
      </c>
      <c r="BK139" s="215">
        <f>ROUND(P139*H139,2)</f>
        <v>0</v>
      </c>
      <c r="BL139" s="12" t="s">
        <v>132</v>
      </c>
      <c r="BM139" s="214" t="s">
        <v>171</v>
      </c>
    </row>
    <row r="140" s="1" customFormat="1">
      <c r="B140" s="33"/>
      <c r="C140" s="34"/>
      <c r="D140" s="216" t="s">
        <v>135</v>
      </c>
      <c r="E140" s="34"/>
      <c r="F140" s="217" t="s">
        <v>170</v>
      </c>
      <c r="G140" s="34"/>
      <c r="H140" s="34"/>
      <c r="I140" s="135"/>
      <c r="J140" s="135"/>
      <c r="K140" s="34"/>
      <c r="L140" s="34"/>
      <c r="M140" s="38"/>
      <c r="N140" s="218"/>
      <c r="O140" s="81"/>
      <c r="P140" s="81"/>
      <c r="Q140" s="81"/>
      <c r="R140" s="81"/>
      <c r="S140" s="81"/>
      <c r="T140" s="81"/>
      <c r="U140" s="81"/>
      <c r="V140" s="81"/>
      <c r="W140" s="81"/>
      <c r="X140" s="82"/>
      <c r="AT140" s="12" t="s">
        <v>135</v>
      </c>
      <c r="AU140" s="12" t="s">
        <v>82</v>
      </c>
    </row>
    <row r="141" s="1" customFormat="1">
      <c r="B141" s="33"/>
      <c r="C141" s="34"/>
      <c r="D141" s="216" t="s">
        <v>136</v>
      </c>
      <c r="E141" s="34"/>
      <c r="F141" s="219" t="s">
        <v>172</v>
      </c>
      <c r="G141" s="34"/>
      <c r="H141" s="34"/>
      <c r="I141" s="135"/>
      <c r="J141" s="135"/>
      <c r="K141" s="34"/>
      <c r="L141" s="34"/>
      <c r="M141" s="38"/>
      <c r="N141" s="218"/>
      <c r="O141" s="81"/>
      <c r="P141" s="81"/>
      <c r="Q141" s="81"/>
      <c r="R141" s="81"/>
      <c r="S141" s="81"/>
      <c r="T141" s="81"/>
      <c r="U141" s="81"/>
      <c r="V141" s="81"/>
      <c r="W141" s="81"/>
      <c r="X141" s="82"/>
      <c r="AT141" s="12" t="s">
        <v>136</v>
      </c>
      <c r="AU141" s="12" t="s">
        <v>82</v>
      </c>
    </row>
    <row r="142" s="1" customFormat="1" ht="48" customHeight="1">
      <c r="B142" s="33"/>
      <c r="C142" s="200" t="s">
        <v>173</v>
      </c>
      <c r="D142" s="200" t="s">
        <v>127</v>
      </c>
      <c r="E142" s="201" t="s">
        <v>174</v>
      </c>
      <c r="F142" s="202" t="s">
        <v>175</v>
      </c>
      <c r="G142" s="203" t="s">
        <v>130</v>
      </c>
      <c r="H142" s="204">
        <v>96</v>
      </c>
      <c r="I142" s="205"/>
      <c r="J142" s="206"/>
      <c r="K142" s="207">
        <f>ROUND(P142*H142,2)</f>
        <v>0</v>
      </c>
      <c r="L142" s="202" t="s">
        <v>131</v>
      </c>
      <c r="M142" s="208"/>
      <c r="N142" s="209" t="s">
        <v>1</v>
      </c>
      <c r="O142" s="210" t="s">
        <v>45</v>
      </c>
      <c r="P142" s="211">
        <f>I142+J142</f>
        <v>0</v>
      </c>
      <c r="Q142" s="211">
        <f>ROUND(I142*H142,2)</f>
        <v>0</v>
      </c>
      <c r="R142" s="211">
        <f>ROUND(J142*H142,2)</f>
        <v>0</v>
      </c>
      <c r="S142" s="81"/>
      <c r="T142" s="212">
        <f>S142*H142</f>
        <v>0</v>
      </c>
      <c r="U142" s="212">
        <v>0</v>
      </c>
      <c r="V142" s="212">
        <f>U142*H142</f>
        <v>0</v>
      </c>
      <c r="W142" s="212">
        <v>0</v>
      </c>
      <c r="X142" s="213">
        <f>W142*H142</f>
        <v>0</v>
      </c>
      <c r="AR142" s="214" t="s">
        <v>132</v>
      </c>
      <c r="AT142" s="214" t="s">
        <v>127</v>
      </c>
      <c r="AU142" s="214" t="s">
        <v>82</v>
      </c>
      <c r="AY142" s="12" t="s">
        <v>133</v>
      </c>
      <c r="BE142" s="215">
        <f>IF(O142="základní",K142,0)</f>
        <v>0</v>
      </c>
      <c r="BF142" s="215">
        <f>IF(O142="snížená",K142,0)</f>
        <v>0</v>
      </c>
      <c r="BG142" s="215">
        <f>IF(O142="zákl. přenesená",K142,0)</f>
        <v>0</v>
      </c>
      <c r="BH142" s="215">
        <f>IF(O142="sníž. přenesená",K142,0)</f>
        <v>0</v>
      </c>
      <c r="BI142" s="215">
        <f>IF(O142="nulová",K142,0)</f>
        <v>0</v>
      </c>
      <c r="BJ142" s="12" t="s">
        <v>24</v>
      </c>
      <c r="BK142" s="215">
        <f>ROUND(P142*H142,2)</f>
        <v>0</v>
      </c>
      <c r="BL142" s="12" t="s">
        <v>132</v>
      </c>
      <c r="BM142" s="214" t="s">
        <v>176</v>
      </c>
    </row>
    <row r="143" s="1" customFormat="1">
      <c r="B143" s="33"/>
      <c r="C143" s="34"/>
      <c r="D143" s="216" t="s">
        <v>135</v>
      </c>
      <c r="E143" s="34"/>
      <c r="F143" s="217" t="s">
        <v>175</v>
      </c>
      <c r="G143" s="34"/>
      <c r="H143" s="34"/>
      <c r="I143" s="135"/>
      <c r="J143" s="135"/>
      <c r="K143" s="34"/>
      <c r="L143" s="34"/>
      <c r="M143" s="38"/>
      <c r="N143" s="218"/>
      <c r="O143" s="81"/>
      <c r="P143" s="81"/>
      <c r="Q143" s="81"/>
      <c r="R143" s="81"/>
      <c r="S143" s="81"/>
      <c r="T143" s="81"/>
      <c r="U143" s="81"/>
      <c r="V143" s="81"/>
      <c r="W143" s="81"/>
      <c r="X143" s="82"/>
      <c r="AT143" s="12" t="s">
        <v>135</v>
      </c>
      <c r="AU143" s="12" t="s">
        <v>82</v>
      </c>
    </row>
    <row r="144" s="1" customFormat="1">
      <c r="B144" s="33"/>
      <c r="C144" s="34"/>
      <c r="D144" s="216" t="s">
        <v>136</v>
      </c>
      <c r="E144" s="34"/>
      <c r="F144" s="219" t="s">
        <v>177</v>
      </c>
      <c r="G144" s="34"/>
      <c r="H144" s="34"/>
      <c r="I144" s="135"/>
      <c r="J144" s="135"/>
      <c r="K144" s="34"/>
      <c r="L144" s="34"/>
      <c r="M144" s="38"/>
      <c r="N144" s="218"/>
      <c r="O144" s="81"/>
      <c r="P144" s="81"/>
      <c r="Q144" s="81"/>
      <c r="R144" s="81"/>
      <c r="S144" s="81"/>
      <c r="T144" s="81"/>
      <c r="U144" s="81"/>
      <c r="V144" s="81"/>
      <c r="W144" s="81"/>
      <c r="X144" s="82"/>
      <c r="AT144" s="12" t="s">
        <v>136</v>
      </c>
      <c r="AU144" s="12" t="s">
        <v>82</v>
      </c>
    </row>
    <row r="145" s="1" customFormat="1" ht="24" customHeight="1">
      <c r="B145" s="33"/>
      <c r="C145" s="200" t="s">
        <v>178</v>
      </c>
      <c r="D145" s="200" t="s">
        <v>127</v>
      </c>
      <c r="E145" s="201" t="s">
        <v>179</v>
      </c>
      <c r="F145" s="202" t="s">
        <v>180</v>
      </c>
      <c r="G145" s="203" t="s">
        <v>181</v>
      </c>
      <c r="H145" s="204">
        <v>40</v>
      </c>
      <c r="I145" s="205"/>
      <c r="J145" s="206"/>
      <c r="K145" s="207">
        <f>ROUND(P145*H145,2)</f>
        <v>0</v>
      </c>
      <c r="L145" s="202" t="s">
        <v>131</v>
      </c>
      <c r="M145" s="208"/>
      <c r="N145" s="209" t="s">
        <v>1</v>
      </c>
      <c r="O145" s="210" t="s">
        <v>45</v>
      </c>
      <c r="P145" s="211">
        <f>I145+J145</f>
        <v>0</v>
      </c>
      <c r="Q145" s="211">
        <f>ROUND(I145*H145,2)</f>
        <v>0</v>
      </c>
      <c r="R145" s="211">
        <f>ROUND(J145*H145,2)</f>
        <v>0</v>
      </c>
      <c r="S145" s="81"/>
      <c r="T145" s="212">
        <f>S145*H145</f>
        <v>0</v>
      </c>
      <c r="U145" s="212">
        <v>0</v>
      </c>
      <c r="V145" s="212">
        <f>U145*H145</f>
        <v>0</v>
      </c>
      <c r="W145" s="212">
        <v>0</v>
      </c>
      <c r="X145" s="213">
        <f>W145*H145</f>
        <v>0</v>
      </c>
      <c r="AR145" s="214" t="s">
        <v>182</v>
      </c>
      <c r="AT145" s="214" t="s">
        <v>127</v>
      </c>
      <c r="AU145" s="214" t="s">
        <v>82</v>
      </c>
      <c r="AY145" s="12" t="s">
        <v>133</v>
      </c>
      <c r="BE145" s="215">
        <f>IF(O145="základní",K145,0)</f>
        <v>0</v>
      </c>
      <c r="BF145" s="215">
        <f>IF(O145="snížená",K145,0)</f>
        <v>0</v>
      </c>
      <c r="BG145" s="215">
        <f>IF(O145="zákl. přenesená",K145,0)</f>
        <v>0</v>
      </c>
      <c r="BH145" s="215">
        <f>IF(O145="sníž. přenesená",K145,0)</f>
        <v>0</v>
      </c>
      <c r="BI145" s="215">
        <f>IF(O145="nulová",K145,0)</f>
        <v>0</v>
      </c>
      <c r="BJ145" s="12" t="s">
        <v>24</v>
      </c>
      <c r="BK145" s="215">
        <f>ROUND(P145*H145,2)</f>
        <v>0</v>
      </c>
      <c r="BL145" s="12" t="s">
        <v>182</v>
      </c>
      <c r="BM145" s="214" t="s">
        <v>183</v>
      </c>
    </row>
    <row r="146" s="1" customFormat="1">
      <c r="B146" s="33"/>
      <c r="C146" s="34"/>
      <c r="D146" s="216" t="s">
        <v>135</v>
      </c>
      <c r="E146" s="34"/>
      <c r="F146" s="217" t="s">
        <v>180</v>
      </c>
      <c r="G146" s="34"/>
      <c r="H146" s="34"/>
      <c r="I146" s="135"/>
      <c r="J146" s="135"/>
      <c r="K146" s="34"/>
      <c r="L146" s="34"/>
      <c r="M146" s="38"/>
      <c r="N146" s="218"/>
      <c r="O146" s="81"/>
      <c r="P146" s="81"/>
      <c r="Q146" s="81"/>
      <c r="R146" s="81"/>
      <c r="S146" s="81"/>
      <c r="T146" s="81"/>
      <c r="U146" s="81"/>
      <c r="V146" s="81"/>
      <c r="W146" s="81"/>
      <c r="X146" s="82"/>
      <c r="AT146" s="12" t="s">
        <v>135</v>
      </c>
      <c r="AU146" s="12" t="s">
        <v>82</v>
      </c>
    </row>
    <row r="147" s="1" customFormat="1" ht="24" customHeight="1">
      <c r="B147" s="33"/>
      <c r="C147" s="200" t="s">
        <v>184</v>
      </c>
      <c r="D147" s="200" t="s">
        <v>127</v>
      </c>
      <c r="E147" s="201" t="s">
        <v>185</v>
      </c>
      <c r="F147" s="202" t="s">
        <v>186</v>
      </c>
      <c r="G147" s="203" t="s">
        <v>181</v>
      </c>
      <c r="H147" s="204">
        <v>40</v>
      </c>
      <c r="I147" s="205"/>
      <c r="J147" s="206"/>
      <c r="K147" s="207">
        <f>ROUND(P147*H147,2)</f>
        <v>0</v>
      </c>
      <c r="L147" s="202" t="s">
        <v>131</v>
      </c>
      <c r="M147" s="208"/>
      <c r="N147" s="209" t="s">
        <v>1</v>
      </c>
      <c r="O147" s="210" t="s">
        <v>45</v>
      </c>
      <c r="P147" s="211">
        <f>I147+J147</f>
        <v>0</v>
      </c>
      <c r="Q147" s="211">
        <f>ROUND(I147*H147,2)</f>
        <v>0</v>
      </c>
      <c r="R147" s="211">
        <f>ROUND(J147*H147,2)</f>
        <v>0</v>
      </c>
      <c r="S147" s="81"/>
      <c r="T147" s="212">
        <f>S147*H147</f>
        <v>0</v>
      </c>
      <c r="U147" s="212">
        <v>0</v>
      </c>
      <c r="V147" s="212">
        <f>U147*H147</f>
        <v>0</v>
      </c>
      <c r="W147" s="212">
        <v>0</v>
      </c>
      <c r="X147" s="213">
        <f>W147*H147</f>
        <v>0</v>
      </c>
      <c r="AR147" s="214" t="s">
        <v>182</v>
      </c>
      <c r="AT147" s="214" t="s">
        <v>127</v>
      </c>
      <c r="AU147" s="214" t="s">
        <v>82</v>
      </c>
      <c r="AY147" s="12" t="s">
        <v>133</v>
      </c>
      <c r="BE147" s="215">
        <f>IF(O147="základní",K147,0)</f>
        <v>0</v>
      </c>
      <c r="BF147" s="215">
        <f>IF(O147="snížená",K147,0)</f>
        <v>0</v>
      </c>
      <c r="BG147" s="215">
        <f>IF(O147="zákl. přenesená",K147,0)</f>
        <v>0</v>
      </c>
      <c r="BH147" s="215">
        <f>IF(O147="sníž. přenesená",K147,0)</f>
        <v>0</v>
      </c>
      <c r="BI147" s="215">
        <f>IF(O147="nulová",K147,0)</f>
        <v>0</v>
      </c>
      <c r="BJ147" s="12" t="s">
        <v>24</v>
      </c>
      <c r="BK147" s="215">
        <f>ROUND(P147*H147,2)</f>
        <v>0</v>
      </c>
      <c r="BL147" s="12" t="s">
        <v>182</v>
      </c>
      <c r="BM147" s="214" t="s">
        <v>187</v>
      </c>
    </row>
    <row r="148" s="1" customFormat="1">
      <c r="B148" s="33"/>
      <c r="C148" s="34"/>
      <c r="D148" s="216" t="s">
        <v>135</v>
      </c>
      <c r="E148" s="34"/>
      <c r="F148" s="217" t="s">
        <v>186</v>
      </c>
      <c r="G148" s="34"/>
      <c r="H148" s="34"/>
      <c r="I148" s="135"/>
      <c r="J148" s="135"/>
      <c r="K148" s="34"/>
      <c r="L148" s="34"/>
      <c r="M148" s="38"/>
      <c r="N148" s="218"/>
      <c r="O148" s="81"/>
      <c r="P148" s="81"/>
      <c r="Q148" s="81"/>
      <c r="R148" s="81"/>
      <c r="S148" s="81"/>
      <c r="T148" s="81"/>
      <c r="U148" s="81"/>
      <c r="V148" s="81"/>
      <c r="W148" s="81"/>
      <c r="X148" s="82"/>
      <c r="AT148" s="12" t="s">
        <v>135</v>
      </c>
      <c r="AU148" s="12" t="s">
        <v>82</v>
      </c>
    </row>
    <row r="149" s="1" customFormat="1" ht="24" customHeight="1">
      <c r="B149" s="33"/>
      <c r="C149" s="200" t="s">
        <v>188</v>
      </c>
      <c r="D149" s="200" t="s">
        <v>127</v>
      </c>
      <c r="E149" s="201" t="s">
        <v>189</v>
      </c>
      <c r="F149" s="202" t="s">
        <v>190</v>
      </c>
      <c r="G149" s="203" t="s">
        <v>130</v>
      </c>
      <c r="H149" s="204">
        <v>264</v>
      </c>
      <c r="I149" s="205"/>
      <c r="J149" s="206"/>
      <c r="K149" s="207">
        <f>ROUND(P149*H149,2)</f>
        <v>0</v>
      </c>
      <c r="L149" s="202" t="s">
        <v>131</v>
      </c>
      <c r="M149" s="208"/>
      <c r="N149" s="209" t="s">
        <v>1</v>
      </c>
      <c r="O149" s="210" t="s">
        <v>45</v>
      </c>
      <c r="P149" s="211">
        <f>I149+J149</f>
        <v>0</v>
      </c>
      <c r="Q149" s="211">
        <f>ROUND(I149*H149,2)</f>
        <v>0</v>
      </c>
      <c r="R149" s="211">
        <f>ROUND(J149*H149,2)</f>
        <v>0</v>
      </c>
      <c r="S149" s="81"/>
      <c r="T149" s="212">
        <f>S149*H149</f>
        <v>0</v>
      </c>
      <c r="U149" s="212">
        <v>0</v>
      </c>
      <c r="V149" s="212">
        <f>U149*H149</f>
        <v>0</v>
      </c>
      <c r="W149" s="212">
        <v>0</v>
      </c>
      <c r="X149" s="213">
        <f>W149*H149</f>
        <v>0</v>
      </c>
      <c r="AR149" s="214" t="s">
        <v>182</v>
      </c>
      <c r="AT149" s="214" t="s">
        <v>127</v>
      </c>
      <c r="AU149" s="214" t="s">
        <v>82</v>
      </c>
      <c r="AY149" s="12" t="s">
        <v>133</v>
      </c>
      <c r="BE149" s="215">
        <f>IF(O149="základní",K149,0)</f>
        <v>0</v>
      </c>
      <c r="BF149" s="215">
        <f>IF(O149="snížená",K149,0)</f>
        <v>0</v>
      </c>
      <c r="BG149" s="215">
        <f>IF(O149="zákl. přenesená",K149,0)</f>
        <v>0</v>
      </c>
      <c r="BH149" s="215">
        <f>IF(O149="sníž. přenesená",K149,0)</f>
        <v>0</v>
      </c>
      <c r="BI149" s="215">
        <f>IF(O149="nulová",K149,0)</f>
        <v>0</v>
      </c>
      <c r="BJ149" s="12" t="s">
        <v>24</v>
      </c>
      <c r="BK149" s="215">
        <f>ROUND(P149*H149,2)</f>
        <v>0</v>
      </c>
      <c r="BL149" s="12" t="s">
        <v>182</v>
      </c>
      <c r="BM149" s="214" t="s">
        <v>191</v>
      </c>
    </row>
    <row r="150" s="1" customFormat="1">
      <c r="B150" s="33"/>
      <c r="C150" s="34"/>
      <c r="D150" s="216" t="s">
        <v>135</v>
      </c>
      <c r="E150" s="34"/>
      <c r="F150" s="217" t="s">
        <v>190</v>
      </c>
      <c r="G150" s="34"/>
      <c r="H150" s="34"/>
      <c r="I150" s="135"/>
      <c r="J150" s="135"/>
      <c r="K150" s="34"/>
      <c r="L150" s="34"/>
      <c r="M150" s="38"/>
      <c r="N150" s="218"/>
      <c r="O150" s="81"/>
      <c r="P150" s="81"/>
      <c r="Q150" s="81"/>
      <c r="R150" s="81"/>
      <c r="S150" s="81"/>
      <c r="T150" s="81"/>
      <c r="U150" s="81"/>
      <c r="V150" s="81"/>
      <c r="W150" s="81"/>
      <c r="X150" s="82"/>
      <c r="AT150" s="12" t="s">
        <v>135</v>
      </c>
      <c r="AU150" s="12" t="s">
        <v>82</v>
      </c>
    </row>
    <row r="151" s="1" customFormat="1">
      <c r="B151" s="33"/>
      <c r="C151" s="34"/>
      <c r="D151" s="216" t="s">
        <v>136</v>
      </c>
      <c r="E151" s="34"/>
      <c r="F151" s="219" t="s">
        <v>192</v>
      </c>
      <c r="G151" s="34"/>
      <c r="H151" s="34"/>
      <c r="I151" s="135"/>
      <c r="J151" s="135"/>
      <c r="K151" s="34"/>
      <c r="L151" s="34"/>
      <c r="M151" s="38"/>
      <c r="N151" s="218"/>
      <c r="O151" s="81"/>
      <c r="P151" s="81"/>
      <c r="Q151" s="81"/>
      <c r="R151" s="81"/>
      <c r="S151" s="81"/>
      <c r="T151" s="81"/>
      <c r="U151" s="81"/>
      <c r="V151" s="81"/>
      <c r="W151" s="81"/>
      <c r="X151" s="82"/>
      <c r="AT151" s="12" t="s">
        <v>136</v>
      </c>
      <c r="AU151" s="12" t="s">
        <v>82</v>
      </c>
    </row>
    <row r="152" s="10" customFormat="1" ht="25.92" customHeight="1">
      <c r="B152" s="220"/>
      <c r="C152" s="221"/>
      <c r="D152" s="222" t="s">
        <v>81</v>
      </c>
      <c r="E152" s="223" t="s">
        <v>193</v>
      </c>
      <c r="F152" s="223" t="s">
        <v>194</v>
      </c>
      <c r="G152" s="221"/>
      <c r="H152" s="221"/>
      <c r="I152" s="224"/>
      <c r="J152" s="224"/>
      <c r="K152" s="225">
        <f>BK152</f>
        <v>0</v>
      </c>
      <c r="L152" s="221"/>
      <c r="M152" s="226"/>
      <c r="N152" s="227"/>
      <c r="O152" s="228"/>
      <c r="P152" s="228"/>
      <c r="Q152" s="229">
        <f>SUM(Q153:Q176)</f>
        <v>0</v>
      </c>
      <c r="R152" s="229">
        <f>SUM(R153:R176)</f>
        <v>0</v>
      </c>
      <c r="S152" s="228"/>
      <c r="T152" s="230">
        <f>SUM(T153:T176)</f>
        <v>0</v>
      </c>
      <c r="U152" s="228"/>
      <c r="V152" s="230">
        <f>SUM(V153:V176)</f>
        <v>0</v>
      </c>
      <c r="W152" s="228"/>
      <c r="X152" s="231">
        <f>SUM(X153:X176)</f>
        <v>0</v>
      </c>
      <c r="AR152" s="232" t="s">
        <v>195</v>
      </c>
      <c r="AT152" s="233" t="s">
        <v>81</v>
      </c>
      <c r="AU152" s="233" t="s">
        <v>82</v>
      </c>
      <c r="AY152" s="232" t="s">
        <v>133</v>
      </c>
      <c r="BK152" s="234">
        <f>SUM(BK153:BK176)</f>
        <v>0</v>
      </c>
    </row>
    <row r="153" s="1" customFormat="1" ht="24" customHeight="1">
      <c r="B153" s="33"/>
      <c r="C153" s="235" t="s">
        <v>8</v>
      </c>
      <c r="D153" s="235" t="s">
        <v>196</v>
      </c>
      <c r="E153" s="236" t="s">
        <v>197</v>
      </c>
      <c r="F153" s="237" t="s">
        <v>198</v>
      </c>
      <c r="G153" s="238" t="s">
        <v>181</v>
      </c>
      <c r="H153" s="239">
        <v>80</v>
      </c>
      <c r="I153" s="240"/>
      <c r="J153" s="240"/>
      <c r="K153" s="241">
        <f>ROUND(P153*H153,2)</f>
        <v>0</v>
      </c>
      <c r="L153" s="237" t="s">
        <v>131</v>
      </c>
      <c r="M153" s="38"/>
      <c r="N153" s="242" t="s">
        <v>1</v>
      </c>
      <c r="O153" s="210" t="s">
        <v>45</v>
      </c>
      <c r="P153" s="211">
        <f>I153+J153</f>
        <v>0</v>
      </c>
      <c r="Q153" s="211">
        <f>ROUND(I153*H153,2)</f>
        <v>0</v>
      </c>
      <c r="R153" s="211">
        <f>ROUND(J153*H153,2)</f>
        <v>0</v>
      </c>
      <c r="S153" s="81"/>
      <c r="T153" s="212">
        <f>S153*H153</f>
        <v>0</v>
      </c>
      <c r="U153" s="212">
        <v>0</v>
      </c>
      <c r="V153" s="212">
        <f>U153*H153</f>
        <v>0</v>
      </c>
      <c r="W153" s="212">
        <v>0</v>
      </c>
      <c r="X153" s="213">
        <f>W153*H153</f>
        <v>0</v>
      </c>
      <c r="AR153" s="214" t="s">
        <v>182</v>
      </c>
      <c r="AT153" s="214" t="s">
        <v>196</v>
      </c>
      <c r="AU153" s="214" t="s">
        <v>24</v>
      </c>
      <c r="AY153" s="12" t="s">
        <v>133</v>
      </c>
      <c r="BE153" s="215">
        <f>IF(O153="základní",K153,0)</f>
        <v>0</v>
      </c>
      <c r="BF153" s="215">
        <f>IF(O153="snížená",K153,0)</f>
        <v>0</v>
      </c>
      <c r="BG153" s="215">
        <f>IF(O153="zákl. přenesená",K153,0)</f>
        <v>0</v>
      </c>
      <c r="BH153" s="215">
        <f>IF(O153="sníž. přenesená",K153,0)</f>
        <v>0</v>
      </c>
      <c r="BI153" s="215">
        <f>IF(O153="nulová",K153,0)</f>
        <v>0</v>
      </c>
      <c r="BJ153" s="12" t="s">
        <v>24</v>
      </c>
      <c r="BK153" s="215">
        <f>ROUND(P153*H153,2)</f>
        <v>0</v>
      </c>
      <c r="BL153" s="12" t="s">
        <v>182</v>
      </c>
      <c r="BM153" s="214" t="s">
        <v>199</v>
      </c>
    </row>
    <row r="154" s="1" customFormat="1">
      <c r="B154" s="33"/>
      <c r="C154" s="34"/>
      <c r="D154" s="216" t="s">
        <v>135</v>
      </c>
      <c r="E154" s="34"/>
      <c r="F154" s="217" t="s">
        <v>200</v>
      </c>
      <c r="G154" s="34"/>
      <c r="H154" s="34"/>
      <c r="I154" s="135"/>
      <c r="J154" s="135"/>
      <c r="K154" s="34"/>
      <c r="L154" s="34"/>
      <c r="M154" s="38"/>
      <c r="N154" s="218"/>
      <c r="O154" s="81"/>
      <c r="P154" s="81"/>
      <c r="Q154" s="81"/>
      <c r="R154" s="81"/>
      <c r="S154" s="81"/>
      <c r="T154" s="81"/>
      <c r="U154" s="81"/>
      <c r="V154" s="81"/>
      <c r="W154" s="81"/>
      <c r="X154" s="82"/>
      <c r="AT154" s="12" t="s">
        <v>135</v>
      </c>
      <c r="AU154" s="12" t="s">
        <v>24</v>
      </c>
    </row>
    <row r="155" s="1" customFormat="1" ht="24" customHeight="1">
      <c r="B155" s="33"/>
      <c r="C155" s="235" t="s">
        <v>201</v>
      </c>
      <c r="D155" s="235" t="s">
        <v>196</v>
      </c>
      <c r="E155" s="236" t="s">
        <v>202</v>
      </c>
      <c r="F155" s="237" t="s">
        <v>203</v>
      </c>
      <c r="G155" s="238" t="s">
        <v>130</v>
      </c>
      <c r="H155" s="239">
        <v>15</v>
      </c>
      <c r="I155" s="240"/>
      <c r="J155" s="240"/>
      <c r="K155" s="241">
        <f>ROUND(P155*H155,2)</f>
        <v>0</v>
      </c>
      <c r="L155" s="237" t="s">
        <v>131</v>
      </c>
      <c r="M155" s="38"/>
      <c r="N155" s="242" t="s">
        <v>1</v>
      </c>
      <c r="O155" s="210" t="s">
        <v>45</v>
      </c>
      <c r="P155" s="211">
        <f>I155+J155</f>
        <v>0</v>
      </c>
      <c r="Q155" s="211">
        <f>ROUND(I155*H155,2)</f>
        <v>0</v>
      </c>
      <c r="R155" s="211">
        <f>ROUND(J155*H155,2)</f>
        <v>0</v>
      </c>
      <c r="S155" s="81"/>
      <c r="T155" s="212">
        <f>S155*H155</f>
        <v>0</v>
      </c>
      <c r="U155" s="212">
        <v>0</v>
      </c>
      <c r="V155" s="212">
        <f>U155*H155</f>
        <v>0</v>
      </c>
      <c r="W155" s="212">
        <v>0</v>
      </c>
      <c r="X155" s="213">
        <f>W155*H155</f>
        <v>0</v>
      </c>
      <c r="AR155" s="214" t="s">
        <v>182</v>
      </c>
      <c r="AT155" s="214" t="s">
        <v>196</v>
      </c>
      <c r="AU155" s="214" t="s">
        <v>24</v>
      </c>
      <c r="AY155" s="12" t="s">
        <v>133</v>
      </c>
      <c r="BE155" s="215">
        <f>IF(O155="základní",K155,0)</f>
        <v>0</v>
      </c>
      <c r="BF155" s="215">
        <f>IF(O155="snížená",K155,0)</f>
        <v>0</v>
      </c>
      <c r="BG155" s="215">
        <f>IF(O155="zákl. přenesená",K155,0)</f>
        <v>0</v>
      </c>
      <c r="BH155" s="215">
        <f>IF(O155="sníž. přenesená",K155,0)</f>
        <v>0</v>
      </c>
      <c r="BI155" s="215">
        <f>IF(O155="nulová",K155,0)</f>
        <v>0</v>
      </c>
      <c r="BJ155" s="12" t="s">
        <v>24</v>
      </c>
      <c r="BK155" s="215">
        <f>ROUND(P155*H155,2)</f>
        <v>0</v>
      </c>
      <c r="BL155" s="12" t="s">
        <v>182</v>
      </c>
      <c r="BM155" s="214" t="s">
        <v>204</v>
      </c>
    </row>
    <row r="156" s="1" customFormat="1">
      <c r="B156" s="33"/>
      <c r="C156" s="34"/>
      <c r="D156" s="216" t="s">
        <v>135</v>
      </c>
      <c r="E156" s="34"/>
      <c r="F156" s="217" t="s">
        <v>203</v>
      </c>
      <c r="G156" s="34"/>
      <c r="H156" s="34"/>
      <c r="I156" s="135"/>
      <c r="J156" s="135"/>
      <c r="K156" s="34"/>
      <c r="L156" s="34"/>
      <c r="M156" s="38"/>
      <c r="N156" s="218"/>
      <c r="O156" s="81"/>
      <c r="P156" s="81"/>
      <c r="Q156" s="81"/>
      <c r="R156" s="81"/>
      <c r="S156" s="81"/>
      <c r="T156" s="81"/>
      <c r="U156" s="81"/>
      <c r="V156" s="81"/>
      <c r="W156" s="81"/>
      <c r="X156" s="82"/>
      <c r="AT156" s="12" t="s">
        <v>135</v>
      </c>
      <c r="AU156" s="12" t="s">
        <v>24</v>
      </c>
    </row>
    <row r="157" s="1" customFormat="1" ht="24" customHeight="1">
      <c r="B157" s="33"/>
      <c r="C157" s="235" t="s">
        <v>205</v>
      </c>
      <c r="D157" s="235" t="s">
        <v>196</v>
      </c>
      <c r="E157" s="236" t="s">
        <v>206</v>
      </c>
      <c r="F157" s="237" t="s">
        <v>207</v>
      </c>
      <c r="G157" s="238" t="s">
        <v>130</v>
      </c>
      <c r="H157" s="239">
        <v>12</v>
      </c>
      <c r="I157" s="240"/>
      <c r="J157" s="240"/>
      <c r="K157" s="241">
        <f>ROUND(P157*H157,2)</f>
        <v>0</v>
      </c>
      <c r="L157" s="237" t="s">
        <v>131</v>
      </c>
      <c r="M157" s="38"/>
      <c r="N157" s="242" t="s">
        <v>1</v>
      </c>
      <c r="O157" s="210" t="s">
        <v>45</v>
      </c>
      <c r="P157" s="211">
        <f>I157+J157</f>
        <v>0</v>
      </c>
      <c r="Q157" s="211">
        <f>ROUND(I157*H157,2)</f>
        <v>0</v>
      </c>
      <c r="R157" s="211">
        <f>ROUND(J157*H157,2)</f>
        <v>0</v>
      </c>
      <c r="S157" s="81"/>
      <c r="T157" s="212">
        <f>S157*H157</f>
        <v>0</v>
      </c>
      <c r="U157" s="212">
        <v>0</v>
      </c>
      <c r="V157" s="212">
        <f>U157*H157</f>
        <v>0</v>
      </c>
      <c r="W157" s="212">
        <v>0</v>
      </c>
      <c r="X157" s="213">
        <f>W157*H157</f>
        <v>0</v>
      </c>
      <c r="AR157" s="214" t="s">
        <v>182</v>
      </c>
      <c r="AT157" s="214" t="s">
        <v>196</v>
      </c>
      <c r="AU157" s="214" t="s">
        <v>24</v>
      </c>
      <c r="AY157" s="12" t="s">
        <v>133</v>
      </c>
      <c r="BE157" s="215">
        <f>IF(O157="základní",K157,0)</f>
        <v>0</v>
      </c>
      <c r="BF157" s="215">
        <f>IF(O157="snížená",K157,0)</f>
        <v>0</v>
      </c>
      <c r="BG157" s="215">
        <f>IF(O157="zákl. přenesená",K157,0)</f>
        <v>0</v>
      </c>
      <c r="BH157" s="215">
        <f>IF(O157="sníž. přenesená",K157,0)</f>
        <v>0</v>
      </c>
      <c r="BI157" s="215">
        <f>IF(O157="nulová",K157,0)</f>
        <v>0</v>
      </c>
      <c r="BJ157" s="12" t="s">
        <v>24</v>
      </c>
      <c r="BK157" s="215">
        <f>ROUND(P157*H157,2)</f>
        <v>0</v>
      </c>
      <c r="BL157" s="12" t="s">
        <v>182</v>
      </c>
      <c r="BM157" s="214" t="s">
        <v>208</v>
      </c>
    </row>
    <row r="158" s="1" customFormat="1">
      <c r="B158" s="33"/>
      <c r="C158" s="34"/>
      <c r="D158" s="216" t="s">
        <v>135</v>
      </c>
      <c r="E158" s="34"/>
      <c r="F158" s="217" t="s">
        <v>207</v>
      </c>
      <c r="G158" s="34"/>
      <c r="H158" s="34"/>
      <c r="I158" s="135"/>
      <c r="J158" s="135"/>
      <c r="K158" s="34"/>
      <c r="L158" s="34"/>
      <c r="M158" s="38"/>
      <c r="N158" s="218"/>
      <c r="O158" s="81"/>
      <c r="P158" s="81"/>
      <c r="Q158" s="81"/>
      <c r="R158" s="81"/>
      <c r="S158" s="81"/>
      <c r="T158" s="81"/>
      <c r="U158" s="81"/>
      <c r="V158" s="81"/>
      <c r="W158" s="81"/>
      <c r="X158" s="82"/>
      <c r="AT158" s="12" t="s">
        <v>135</v>
      </c>
      <c r="AU158" s="12" t="s">
        <v>24</v>
      </c>
    </row>
    <row r="159" s="1" customFormat="1" ht="24" customHeight="1">
      <c r="B159" s="33"/>
      <c r="C159" s="235" t="s">
        <v>209</v>
      </c>
      <c r="D159" s="235" t="s">
        <v>196</v>
      </c>
      <c r="E159" s="236" t="s">
        <v>210</v>
      </c>
      <c r="F159" s="237" t="s">
        <v>211</v>
      </c>
      <c r="G159" s="238" t="s">
        <v>212</v>
      </c>
      <c r="H159" s="239">
        <v>10</v>
      </c>
      <c r="I159" s="240"/>
      <c r="J159" s="240"/>
      <c r="K159" s="241">
        <f>ROUND(P159*H159,2)</f>
        <v>0</v>
      </c>
      <c r="L159" s="237" t="s">
        <v>131</v>
      </c>
      <c r="M159" s="38"/>
      <c r="N159" s="242" t="s">
        <v>1</v>
      </c>
      <c r="O159" s="210" t="s">
        <v>45</v>
      </c>
      <c r="P159" s="211">
        <f>I159+J159</f>
        <v>0</v>
      </c>
      <c r="Q159" s="211">
        <f>ROUND(I159*H159,2)</f>
        <v>0</v>
      </c>
      <c r="R159" s="211">
        <f>ROUND(J159*H159,2)</f>
        <v>0</v>
      </c>
      <c r="S159" s="81"/>
      <c r="T159" s="212">
        <f>S159*H159</f>
        <v>0</v>
      </c>
      <c r="U159" s="212">
        <v>0</v>
      </c>
      <c r="V159" s="212">
        <f>U159*H159</f>
        <v>0</v>
      </c>
      <c r="W159" s="212">
        <v>0</v>
      </c>
      <c r="X159" s="213">
        <f>W159*H159</f>
        <v>0</v>
      </c>
      <c r="AR159" s="214" t="s">
        <v>182</v>
      </c>
      <c r="AT159" s="214" t="s">
        <v>196</v>
      </c>
      <c r="AU159" s="214" t="s">
        <v>24</v>
      </c>
      <c r="AY159" s="12" t="s">
        <v>133</v>
      </c>
      <c r="BE159" s="215">
        <f>IF(O159="základní",K159,0)</f>
        <v>0</v>
      </c>
      <c r="BF159" s="215">
        <f>IF(O159="snížená",K159,0)</f>
        <v>0</v>
      </c>
      <c r="BG159" s="215">
        <f>IF(O159="zákl. přenesená",K159,0)</f>
        <v>0</v>
      </c>
      <c r="BH159" s="215">
        <f>IF(O159="sníž. přenesená",K159,0)</f>
        <v>0</v>
      </c>
      <c r="BI159" s="215">
        <f>IF(O159="nulová",K159,0)</f>
        <v>0</v>
      </c>
      <c r="BJ159" s="12" t="s">
        <v>24</v>
      </c>
      <c r="BK159" s="215">
        <f>ROUND(P159*H159,2)</f>
        <v>0</v>
      </c>
      <c r="BL159" s="12" t="s">
        <v>182</v>
      </c>
      <c r="BM159" s="214" t="s">
        <v>213</v>
      </c>
    </row>
    <row r="160" s="1" customFormat="1">
      <c r="B160" s="33"/>
      <c r="C160" s="34"/>
      <c r="D160" s="216" t="s">
        <v>135</v>
      </c>
      <c r="E160" s="34"/>
      <c r="F160" s="217" t="s">
        <v>214</v>
      </c>
      <c r="G160" s="34"/>
      <c r="H160" s="34"/>
      <c r="I160" s="135"/>
      <c r="J160" s="135"/>
      <c r="K160" s="34"/>
      <c r="L160" s="34"/>
      <c r="M160" s="38"/>
      <c r="N160" s="218"/>
      <c r="O160" s="81"/>
      <c r="P160" s="81"/>
      <c r="Q160" s="81"/>
      <c r="R160" s="81"/>
      <c r="S160" s="81"/>
      <c r="T160" s="81"/>
      <c r="U160" s="81"/>
      <c r="V160" s="81"/>
      <c r="W160" s="81"/>
      <c r="X160" s="82"/>
      <c r="AT160" s="12" t="s">
        <v>135</v>
      </c>
      <c r="AU160" s="12" t="s">
        <v>24</v>
      </c>
    </row>
    <row r="161" s="1" customFormat="1" ht="24" customHeight="1">
      <c r="B161" s="33"/>
      <c r="C161" s="235" t="s">
        <v>215</v>
      </c>
      <c r="D161" s="235" t="s">
        <v>196</v>
      </c>
      <c r="E161" s="236" t="s">
        <v>216</v>
      </c>
      <c r="F161" s="237" t="s">
        <v>217</v>
      </c>
      <c r="G161" s="238" t="s">
        <v>212</v>
      </c>
      <c r="H161" s="239">
        <v>8</v>
      </c>
      <c r="I161" s="240"/>
      <c r="J161" s="240"/>
      <c r="K161" s="241">
        <f>ROUND(P161*H161,2)</f>
        <v>0</v>
      </c>
      <c r="L161" s="237" t="s">
        <v>131</v>
      </c>
      <c r="M161" s="38"/>
      <c r="N161" s="242" t="s">
        <v>1</v>
      </c>
      <c r="O161" s="210" t="s">
        <v>45</v>
      </c>
      <c r="P161" s="211">
        <f>I161+J161</f>
        <v>0</v>
      </c>
      <c r="Q161" s="211">
        <f>ROUND(I161*H161,2)</f>
        <v>0</v>
      </c>
      <c r="R161" s="211">
        <f>ROUND(J161*H161,2)</f>
        <v>0</v>
      </c>
      <c r="S161" s="81"/>
      <c r="T161" s="212">
        <f>S161*H161</f>
        <v>0</v>
      </c>
      <c r="U161" s="212">
        <v>0</v>
      </c>
      <c r="V161" s="212">
        <f>U161*H161</f>
        <v>0</v>
      </c>
      <c r="W161" s="212">
        <v>0</v>
      </c>
      <c r="X161" s="213">
        <f>W161*H161</f>
        <v>0</v>
      </c>
      <c r="AR161" s="214" t="s">
        <v>182</v>
      </c>
      <c r="AT161" s="214" t="s">
        <v>196</v>
      </c>
      <c r="AU161" s="214" t="s">
        <v>24</v>
      </c>
      <c r="AY161" s="12" t="s">
        <v>133</v>
      </c>
      <c r="BE161" s="215">
        <f>IF(O161="základní",K161,0)</f>
        <v>0</v>
      </c>
      <c r="BF161" s="215">
        <f>IF(O161="snížená",K161,0)</f>
        <v>0</v>
      </c>
      <c r="BG161" s="215">
        <f>IF(O161="zákl. přenesená",K161,0)</f>
        <v>0</v>
      </c>
      <c r="BH161" s="215">
        <f>IF(O161="sníž. přenesená",K161,0)</f>
        <v>0</v>
      </c>
      <c r="BI161" s="215">
        <f>IF(O161="nulová",K161,0)</f>
        <v>0</v>
      </c>
      <c r="BJ161" s="12" t="s">
        <v>24</v>
      </c>
      <c r="BK161" s="215">
        <f>ROUND(P161*H161,2)</f>
        <v>0</v>
      </c>
      <c r="BL161" s="12" t="s">
        <v>182</v>
      </c>
      <c r="BM161" s="214" t="s">
        <v>218</v>
      </c>
    </row>
    <row r="162" s="1" customFormat="1">
      <c r="B162" s="33"/>
      <c r="C162" s="34"/>
      <c r="D162" s="216" t="s">
        <v>135</v>
      </c>
      <c r="E162" s="34"/>
      <c r="F162" s="217" t="s">
        <v>219</v>
      </c>
      <c r="G162" s="34"/>
      <c r="H162" s="34"/>
      <c r="I162" s="135"/>
      <c r="J162" s="135"/>
      <c r="K162" s="34"/>
      <c r="L162" s="34"/>
      <c r="M162" s="38"/>
      <c r="N162" s="218"/>
      <c r="O162" s="81"/>
      <c r="P162" s="81"/>
      <c r="Q162" s="81"/>
      <c r="R162" s="81"/>
      <c r="S162" s="81"/>
      <c r="T162" s="81"/>
      <c r="U162" s="81"/>
      <c r="V162" s="81"/>
      <c r="W162" s="81"/>
      <c r="X162" s="82"/>
      <c r="AT162" s="12" t="s">
        <v>135</v>
      </c>
      <c r="AU162" s="12" t="s">
        <v>24</v>
      </c>
    </row>
    <row r="163" s="1" customFormat="1" ht="24" customHeight="1">
      <c r="B163" s="33"/>
      <c r="C163" s="235" t="s">
        <v>220</v>
      </c>
      <c r="D163" s="235" t="s">
        <v>196</v>
      </c>
      <c r="E163" s="236" t="s">
        <v>221</v>
      </c>
      <c r="F163" s="237" t="s">
        <v>222</v>
      </c>
      <c r="G163" s="238" t="s">
        <v>130</v>
      </c>
      <c r="H163" s="239">
        <v>168</v>
      </c>
      <c r="I163" s="240"/>
      <c r="J163" s="240"/>
      <c r="K163" s="241">
        <f>ROUND(P163*H163,2)</f>
        <v>0</v>
      </c>
      <c r="L163" s="237" t="s">
        <v>131</v>
      </c>
      <c r="M163" s="38"/>
      <c r="N163" s="242" t="s">
        <v>1</v>
      </c>
      <c r="O163" s="210" t="s">
        <v>45</v>
      </c>
      <c r="P163" s="211">
        <f>I163+J163</f>
        <v>0</v>
      </c>
      <c r="Q163" s="211">
        <f>ROUND(I163*H163,2)</f>
        <v>0</v>
      </c>
      <c r="R163" s="211">
        <f>ROUND(J163*H163,2)</f>
        <v>0</v>
      </c>
      <c r="S163" s="81"/>
      <c r="T163" s="212">
        <f>S163*H163</f>
        <v>0</v>
      </c>
      <c r="U163" s="212">
        <v>0</v>
      </c>
      <c r="V163" s="212">
        <f>U163*H163</f>
        <v>0</v>
      </c>
      <c r="W163" s="212">
        <v>0</v>
      </c>
      <c r="X163" s="213">
        <f>W163*H163</f>
        <v>0</v>
      </c>
      <c r="AR163" s="214" t="s">
        <v>182</v>
      </c>
      <c r="AT163" s="214" t="s">
        <v>196</v>
      </c>
      <c r="AU163" s="214" t="s">
        <v>24</v>
      </c>
      <c r="AY163" s="12" t="s">
        <v>133</v>
      </c>
      <c r="BE163" s="215">
        <f>IF(O163="základní",K163,0)</f>
        <v>0</v>
      </c>
      <c r="BF163" s="215">
        <f>IF(O163="snížená",K163,0)</f>
        <v>0</v>
      </c>
      <c r="BG163" s="215">
        <f>IF(O163="zákl. přenesená",K163,0)</f>
        <v>0</v>
      </c>
      <c r="BH163" s="215">
        <f>IF(O163="sníž. přenesená",K163,0)</f>
        <v>0</v>
      </c>
      <c r="BI163" s="215">
        <f>IF(O163="nulová",K163,0)</f>
        <v>0</v>
      </c>
      <c r="BJ163" s="12" t="s">
        <v>24</v>
      </c>
      <c r="BK163" s="215">
        <f>ROUND(P163*H163,2)</f>
        <v>0</v>
      </c>
      <c r="BL163" s="12" t="s">
        <v>182</v>
      </c>
      <c r="BM163" s="214" t="s">
        <v>223</v>
      </c>
    </row>
    <row r="164" s="1" customFormat="1">
      <c r="B164" s="33"/>
      <c r="C164" s="34"/>
      <c r="D164" s="216" t="s">
        <v>135</v>
      </c>
      <c r="E164" s="34"/>
      <c r="F164" s="217" t="s">
        <v>224</v>
      </c>
      <c r="G164" s="34"/>
      <c r="H164" s="34"/>
      <c r="I164" s="135"/>
      <c r="J164" s="135"/>
      <c r="K164" s="34"/>
      <c r="L164" s="34"/>
      <c r="M164" s="38"/>
      <c r="N164" s="218"/>
      <c r="O164" s="81"/>
      <c r="P164" s="81"/>
      <c r="Q164" s="81"/>
      <c r="R164" s="81"/>
      <c r="S164" s="81"/>
      <c r="T164" s="81"/>
      <c r="U164" s="81"/>
      <c r="V164" s="81"/>
      <c r="W164" s="81"/>
      <c r="X164" s="82"/>
      <c r="AT164" s="12" t="s">
        <v>135</v>
      </c>
      <c r="AU164" s="12" t="s">
        <v>24</v>
      </c>
    </row>
    <row r="165" s="1" customFormat="1" ht="24" customHeight="1">
      <c r="B165" s="33"/>
      <c r="C165" s="235" t="s">
        <v>225</v>
      </c>
      <c r="D165" s="235" t="s">
        <v>196</v>
      </c>
      <c r="E165" s="236" t="s">
        <v>226</v>
      </c>
      <c r="F165" s="237" t="s">
        <v>227</v>
      </c>
      <c r="G165" s="238" t="s">
        <v>130</v>
      </c>
      <c r="H165" s="239">
        <v>96</v>
      </c>
      <c r="I165" s="240"/>
      <c r="J165" s="240"/>
      <c r="K165" s="241">
        <f>ROUND(P165*H165,2)</f>
        <v>0</v>
      </c>
      <c r="L165" s="237" t="s">
        <v>131</v>
      </c>
      <c r="M165" s="38"/>
      <c r="N165" s="242" t="s">
        <v>1</v>
      </c>
      <c r="O165" s="210" t="s">
        <v>45</v>
      </c>
      <c r="P165" s="211">
        <f>I165+J165</f>
        <v>0</v>
      </c>
      <c r="Q165" s="211">
        <f>ROUND(I165*H165,2)</f>
        <v>0</v>
      </c>
      <c r="R165" s="211">
        <f>ROUND(J165*H165,2)</f>
        <v>0</v>
      </c>
      <c r="S165" s="81"/>
      <c r="T165" s="212">
        <f>S165*H165</f>
        <v>0</v>
      </c>
      <c r="U165" s="212">
        <v>0</v>
      </c>
      <c r="V165" s="212">
        <f>U165*H165</f>
        <v>0</v>
      </c>
      <c r="W165" s="212">
        <v>0</v>
      </c>
      <c r="X165" s="213">
        <f>W165*H165</f>
        <v>0</v>
      </c>
      <c r="AR165" s="214" t="s">
        <v>182</v>
      </c>
      <c r="AT165" s="214" t="s">
        <v>196</v>
      </c>
      <c r="AU165" s="214" t="s">
        <v>24</v>
      </c>
      <c r="AY165" s="12" t="s">
        <v>133</v>
      </c>
      <c r="BE165" s="215">
        <f>IF(O165="základní",K165,0)</f>
        <v>0</v>
      </c>
      <c r="BF165" s="215">
        <f>IF(O165="snížená",K165,0)</f>
        <v>0</v>
      </c>
      <c r="BG165" s="215">
        <f>IF(O165="zákl. přenesená",K165,0)</f>
        <v>0</v>
      </c>
      <c r="BH165" s="215">
        <f>IF(O165="sníž. přenesená",K165,0)</f>
        <v>0</v>
      </c>
      <c r="BI165" s="215">
        <f>IF(O165="nulová",K165,0)</f>
        <v>0</v>
      </c>
      <c r="BJ165" s="12" t="s">
        <v>24</v>
      </c>
      <c r="BK165" s="215">
        <f>ROUND(P165*H165,2)</f>
        <v>0</v>
      </c>
      <c r="BL165" s="12" t="s">
        <v>182</v>
      </c>
      <c r="BM165" s="214" t="s">
        <v>228</v>
      </c>
    </row>
    <row r="166" s="1" customFormat="1">
      <c r="B166" s="33"/>
      <c r="C166" s="34"/>
      <c r="D166" s="216" t="s">
        <v>135</v>
      </c>
      <c r="E166" s="34"/>
      <c r="F166" s="217" t="s">
        <v>229</v>
      </c>
      <c r="G166" s="34"/>
      <c r="H166" s="34"/>
      <c r="I166" s="135"/>
      <c r="J166" s="135"/>
      <c r="K166" s="34"/>
      <c r="L166" s="34"/>
      <c r="M166" s="38"/>
      <c r="N166" s="218"/>
      <c r="O166" s="81"/>
      <c r="P166" s="81"/>
      <c r="Q166" s="81"/>
      <c r="R166" s="81"/>
      <c r="S166" s="81"/>
      <c r="T166" s="81"/>
      <c r="U166" s="81"/>
      <c r="V166" s="81"/>
      <c r="W166" s="81"/>
      <c r="X166" s="82"/>
      <c r="AT166" s="12" t="s">
        <v>135</v>
      </c>
      <c r="AU166" s="12" t="s">
        <v>24</v>
      </c>
    </row>
    <row r="167" s="1" customFormat="1" ht="24" customHeight="1">
      <c r="B167" s="33"/>
      <c r="C167" s="235" t="s">
        <v>230</v>
      </c>
      <c r="D167" s="235" t="s">
        <v>196</v>
      </c>
      <c r="E167" s="236" t="s">
        <v>231</v>
      </c>
      <c r="F167" s="237" t="s">
        <v>232</v>
      </c>
      <c r="G167" s="238" t="s">
        <v>130</v>
      </c>
      <c r="H167" s="239">
        <v>230</v>
      </c>
      <c r="I167" s="240"/>
      <c r="J167" s="240"/>
      <c r="K167" s="241">
        <f>ROUND(P167*H167,2)</f>
        <v>0</v>
      </c>
      <c r="L167" s="237" t="s">
        <v>131</v>
      </c>
      <c r="M167" s="38"/>
      <c r="N167" s="242" t="s">
        <v>1</v>
      </c>
      <c r="O167" s="210" t="s">
        <v>45</v>
      </c>
      <c r="P167" s="211">
        <f>I167+J167</f>
        <v>0</v>
      </c>
      <c r="Q167" s="211">
        <f>ROUND(I167*H167,2)</f>
        <v>0</v>
      </c>
      <c r="R167" s="211">
        <f>ROUND(J167*H167,2)</f>
        <v>0</v>
      </c>
      <c r="S167" s="81"/>
      <c r="T167" s="212">
        <f>S167*H167</f>
        <v>0</v>
      </c>
      <c r="U167" s="212">
        <v>0</v>
      </c>
      <c r="V167" s="212">
        <f>U167*H167</f>
        <v>0</v>
      </c>
      <c r="W167" s="212">
        <v>0</v>
      </c>
      <c r="X167" s="213">
        <f>W167*H167</f>
        <v>0</v>
      </c>
      <c r="AR167" s="214" t="s">
        <v>182</v>
      </c>
      <c r="AT167" s="214" t="s">
        <v>196</v>
      </c>
      <c r="AU167" s="214" t="s">
        <v>24</v>
      </c>
      <c r="AY167" s="12" t="s">
        <v>133</v>
      </c>
      <c r="BE167" s="215">
        <f>IF(O167="základní",K167,0)</f>
        <v>0</v>
      </c>
      <c r="BF167" s="215">
        <f>IF(O167="snížená",K167,0)</f>
        <v>0</v>
      </c>
      <c r="BG167" s="215">
        <f>IF(O167="zákl. přenesená",K167,0)</f>
        <v>0</v>
      </c>
      <c r="BH167" s="215">
        <f>IF(O167="sníž. přenesená",K167,0)</f>
        <v>0</v>
      </c>
      <c r="BI167" s="215">
        <f>IF(O167="nulová",K167,0)</f>
        <v>0</v>
      </c>
      <c r="BJ167" s="12" t="s">
        <v>24</v>
      </c>
      <c r="BK167" s="215">
        <f>ROUND(P167*H167,2)</f>
        <v>0</v>
      </c>
      <c r="BL167" s="12" t="s">
        <v>182</v>
      </c>
      <c r="BM167" s="214" t="s">
        <v>233</v>
      </c>
    </row>
    <row r="168" s="1" customFormat="1">
      <c r="B168" s="33"/>
      <c r="C168" s="34"/>
      <c r="D168" s="216" t="s">
        <v>135</v>
      </c>
      <c r="E168" s="34"/>
      <c r="F168" s="217" t="s">
        <v>234</v>
      </c>
      <c r="G168" s="34"/>
      <c r="H168" s="34"/>
      <c r="I168" s="135"/>
      <c r="J168" s="135"/>
      <c r="K168" s="34"/>
      <c r="L168" s="34"/>
      <c r="M168" s="38"/>
      <c r="N168" s="218"/>
      <c r="O168" s="81"/>
      <c r="P168" s="81"/>
      <c r="Q168" s="81"/>
      <c r="R168" s="81"/>
      <c r="S168" s="81"/>
      <c r="T168" s="81"/>
      <c r="U168" s="81"/>
      <c r="V168" s="81"/>
      <c r="W168" s="81"/>
      <c r="X168" s="82"/>
      <c r="AT168" s="12" t="s">
        <v>135</v>
      </c>
      <c r="AU168" s="12" t="s">
        <v>24</v>
      </c>
    </row>
    <row r="169" s="1" customFormat="1" ht="24" customHeight="1">
      <c r="B169" s="33"/>
      <c r="C169" s="235" t="s">
        <v>235</v>
      </c>
      <c r="D169" s="235" t="s">
        <v>196</v>
      </c>
      <c r="E169" s="236" t="s">
        <v>236</v>
      </c>
      <c r="F169" s="237" t="s">
        <v>237</v>
      </c>
      <c r="G169" s="238" t="s">
        <v>130</v>
      </c>
      <c r="H169" s="239">
        <v>12</v>
      </c>
      <c r="I169" s="240"/>
      <c r="J169" s="240"/>
      <c r="K169" s="241">
        <f>ROUND(P169*H169,2)</f>
        <v>0</v>
      </c>
      <c r="L169" s="237" t="s">
        <v>131</v>
      </c>
      <c r="M169" s="38"/>
      <c r="N169" s="242" t="s">
        <v>1</v>
      </c>
      <c r="O169" s="210" t="s">
        <v>45</v>
      </c>
      <c r="P169" s="211">
        <f>I169+J169</f>
        <v>0</v>
      </c>
      <c r="Q169" s="211">
        <f>ROUND(I169*H169,2)</f>
        <v>0</v>
      </c>
      <c r="R169" s="211">
        <f>ROUND(J169*H169,2)</f>
        <v>0</v>
      </c>
      <c r="S169" s="81"/>
      <c r="T169" s="212">
        <f>S169*H169</f>
        <v>0</v>
      </c>
      <c r="U169" s="212">
        <v>0</v>
      </c>
      <c r="V169" s="212">
        <f>U169*H169</f>
        <v>0</v>
      </c>
      <c r="W169" s="212">
        <v>0</v>
      </c>
      <c r="X169" s="213">
        <f>W169*H169</f>
        <v>0</v>
      </c>
      <c r="AR169" s="214" t="s">
        <v>182</v>
      </c>
      <c r="AT169" s="214" t="s">
        <v>196</v>
      </c>
      <c r="AU169" s="214" t="s">
        <v>24</v>
      </c>
      <c r="AY169" s="12" t="s">
        <v>133</v>
      </c>
      <c r="BE169" s="215">
        <f>IF(O169="základní",K169,0)</f>
        <v>0</v>
      </c>
      <c r="BF169" s="215">
        <f>IF(O169="snížená",K169,0)</f>
        <v>0</v>
      </c>
      <c r="BG169" s="215">
        <f>IF(O169="zákl. přenesená",K169,0)</f>
        <v>0</v>
      </c>
      <c r="BH169" s="215">
        <f>IF(O169="sníž. přenesená",K169,0)</f>
        <v>0</v>
      </c>
      <c r="BI169" s="215">
        <f>IF(O169="nulová",K169,0)</f>
        <v>0</v>
      </c>
      <c r="BJ169" s="12" t="s">
        <v>24</v>
      </c>
      <c r="BK169" s="215">
        <f>ROUND(P169*H169,2)</f>
        <v>0</v>
      </c>
      <c r="BL169" s="12" t="s">
        <v>182</v>
      </c>
      <c r="BM169" s="214" t="s">
        <v>238</v>
      </c>
    </row>
    <row r="170" s="1" customFormat="1">
      <c r="B170" s="33"/>
      <c r="C170" s="34"/>
      <c r="D170" s="216" t="s">
        <v>135</v>
      </c>
      <c r="E170" s="34"/>
      <c r="F170" s="217" t="s">
        <v>239</v>
      </c>
      <c r="G170" s="34"/>
      <c r="H170" s="34"/>
      <c r="I170" s="135"/>
      <c r="J170" s="135"/>
      <c r="K170" s="34"/>
      <c r="L170" s="34"/>
      <c r="M170" s="38"/>
      <c r="N170" s="218"/>
      <c r="O170" s="81"/>
      <c r="P170" s="81"/>
      <c r="Q170" s="81"/>
      <c r="R170" s="81"/>
      <c r="S170" s="81"/>
      <c r="T170" s="81"/>
      <c r="U170" s="81"/>
      <c r="V170" s="81"/>
      <c r="W170" s="81"/>
      <c r="X170" s="82"/>
      <c r="AT170" s="12" t="s">
        <v>135</v>
      </c>
      <c r="AU170" s="12" t="s">
        <v>24</v>
      </c>
    </row>
    <row r="171" s="1" customFormat="1" ht="24" customHeight="1">
      <c r="B171" s="33"/>
      <c r="C171" s="235" t="s">
        <v>240</v>
      </c>
      <c r="D171" s="235" t="s">
        <v>196</v>
      </c>
      <c r="E171" s="236" t="s">
        <v>241</v>
      </c>
      <c r="F171" s="237" t="s">
        <v>242</v>
      </c>
      <c r="G171" s="238" t="s">
        <v>130</v>
      </c>
      <c r="H171" s="239">
        <v>218</v>
      </c>
      <c r="I171" s="240"/>
      <c r="J171" s="240"/>
      <c r="K171" s="241">
        <f>ROUND(P171*H171,2)</f>
        <v>0</v>
      </c>
      <c r="L171" s="237" t="s">
        <v>131</v>
      </c>
      <c r="M171" s="38"/>
      <c r="N171" s="242" t="s">
        <v>1</v>
      </c>
      <c r="O171" s="210" t="s">
        <v>45</v>
      </c>
      <c r="P171" s="211">
        <f>I171+J171</f>
        <v>0</v>
      </c>
      <c r="Q171" s="211">
        <f>ROUND(I171*H171,2)</f>
        <v>0</v>
      </c>
      <c r="R171" s="211">
        <f>ROUND(J171*H171,2)</f>
        <v>0</v>
      </c>
      <c r="S171" s="81"/>
      <c r="T171" s="212">
        <f>S171*H171</f>
        <v>0</v>
      </c>
      <c r="U171" s="212">
        <v>0</v>
      </c>
      <c r="V171" s="212">
        <f>U171*H171</f>
        <v>0</v>
      </c>
      <c r="W171" s="212">
        <v>0</v>
      </c>
      <c r="X171" s="213">
        <f>W171*H171</f>
        <v>0</v>
      </c>
      <c r="AR171" s="214" t="s">
        <v>182</v>
      </c>
      <c r="AT171" s="214" t="s">
        <v>196</v>
      </c>
      <c r="AU171" s="214" t="s">
        <v>24</v>
      </c>
      <c r="AY171" s="12" t="s">
        <v>133</v>
      </c>
      <c r="BE171" s="215">
        <f>IF(O171="základní",K171,0)</f>
        <v>0</v>
      </c>
      <c r="BF171" s="215">
        <f>IF(O171="snížená",K171,0)</f>
        <v>0</v>
      </c>
      <c r="BG171" s="215">
        <f>IF(O171="zákl. přenesená",K171,0)</f>
        <v>0</v>
      </c>
      <c r="BH171" s="215">
        <f>IF(O171="sníž. přenesená",K171,0)</f>
        <v>0</v>
      </c>
      <c r="BI171" s="215">
        <f>IF(O171="nulová",K171,0)</f>
        <v>0</v>
      </c>
      <c r="BJ171" s="12" t="s">
        <v>24</v>
      </c>
      <c r="BK171" s="215">
        <f>ROUND(P171*H171,2)</f>
        <v>0</v>
      </c>
      <c r="BL171" s="12" t="s">
        <v>182</v>
      </c>
      <c r="BM171" s="214" t="s">
        <v>243</v>
      </c>
    </row>
    <row r="172" s="1" customFormat="1">
      <c r="B172" s="33"/>
      <c r="C172" s="34"/>
      <c r="D172" s="216" t="s">
        <v>135</v>
      </c>
      <c r="E172" s="34"/>
      <c r="F172" s="217" t="s">
        <v>242</v>
      </c>
      <c r="G172" s="34"/>
      <c r="H172" s="34"/>
      <c r="I172" s="135"/>
      <c r="J172" s="135"/>
      <c r="K172" s="34"/>
      <c r="L172" s="34"/>
      <c r="M172" s="38"/>
      <c r="N172" s="218"/>
      <c r="O172" s="81"/>
      <c r="P172" s="81"/>
      <c r="Q172" s="81"/>
      <c r="R172" s="81"/>
      <c r="S172" s="81"/>
      <c r="T172" s="81"/>
      <c r="U172" s="81"/>
      <c r="V172" s="81"/>
      <c r="W172" s="81"/>
      <c r="X172" s="82"/>
      <c r="AT172" s="12" t="s">
        <v>135</v>
      </c>
      <c r="AU172" s="12" t="s">
        <v>24</v>
      </c>
    </row>
    <row r="173" s="1" customFormat="1" ht="24" customHeight="1">
      <c r="B173" s="33"/>
      <c r="C173" s="235" t="s">
        <v>9</v>
      </c>
      <c r="D173" s="235" t="s">
        <v>196</v>
      </c>
      <c r="E173" s="236" t="s">
        <v>244</v>
      </c>
      <c r="F173" s="237" t="s">
        <v>245</v>
      </c>
      <c r="G173" s="238" t="s">
        <v>130</v>
      </c>
      <c r="H173" s="239">
        <v>238</v>
      </c>
      <c r="I173" s="240"/>
      <c r="J173" s="240"/>
      <c r="K173" s="241">
        <f>ROUND(P173*H173,2)</f>
        <v>0</v>
      </c>
      <c r="L173" s="237" t="s">
        <v>131</v>
      </c>
      <c r="M173" s="38"/>
      <c r="N173" s="242" t="s">
        <v>1</v>
      </c>
      <c r="O173" s="210" t="s">
        <v>45</v>
      </c>
      <c r="P173" s="211">
        <f>I173+J173</f>
        <v>0</v>
      </c>
      <c r="Q173" s="211">
        <f>ROUND(I173*H173,2)</f>
        <v>0</v>
      </c>
      <c r="R173" s="211">
        <f>ROUND(J173*H173,2)</f>
        <v>0</v>
      </c>
      <c r="S173" s="81"/>
      <c r="T173" s="212">
        <f>S173*H173</f>
        <v>0</v>
      </c>
      <c r="U173" s="212">
        <v>0</v>
      </c>
      <c r="V173" s="212">
        <f>U173*H173</f>
        <v>0</v>
      </c>
      <c r="W173" s="212">
        <v>0</v>
      </c>
      <c r="X173" s="213">
        <f>W173*H173</f>
        <v>0</v>
      </c>
      <c r="AR173" s="214" t="s">
        <v>182</v>
      </c>
      <c r="AT173" s="214" t="s">
        <v>196</v>
      </c>
      <c r="AU173" s="214" t="s">
        <v>24</v>
      </c>
      <c r="AY173" s="12" t="s">
        <v>133</v>
      </c>
      <c r="BE173" s="215">
        <f>IF(O173="základní",K173,0)</f>
        <v>0</v>
      </c>
      <c r="BF173" s="215">
        <f>IF(O173="snížená",K173,0)</f>
        <v>0</v>
      </c>
      <c r="BG173" s="215">
        <f>IF(O173="zákl. přenesená",K173,0)</f>
        <v>0</v>
      </c>
      <c r="BH173" s="215">
        <f>IF(O173="sníž. přenesená",K173,0)</f>
        <v>0</v>
      </c>
      <c r="BI173" s="215">
        <f>IF(O173="nulová",K173,0)</f>
        <v>0</v>
      </c>
      <c r="BJ173" s="12" t="s">
        <v>24</v>
      </c>
      <c r="BK173" s="215">
        <f>ROUND(P173*H173,2)</f>
        <v>0</v>
      </c>
      <c r="BL173" s="12" t="s">
        <v>182</v>
      </c>
      <c r="BM173" s="214" t="s">
        <v>246</v>
      </c>
    </row>
    <row r="174" s="1" customFormat="1">
      <c r="B174" s="33"/>
      <c r="C174" s="34"/>
      <c r="D174" s="216" t="s">
        <v>135</v>
      </c>
      <c r="E174" s="34"/>
      <c r="F174" s="217" t="s">
        <v>245</v>
      </c>
      <c r="G174" s="34"/>
      <c r="H174" s="34"/>
      <c r="I174" s="135"/>
      <c r="J174" s="135"/>
      <c r="K174" s="34"/>
      <c r="L174" s="34"/>
      <c r="M174" s="38"/>
      <c r="N174" s="218"/>
      <c r="O174" s="81"/>
      <c r="P174" s="81"/>
      <c r="Q174" s="81"/>
      <c r="R174" s="81"/>
      <c r="S174" s="81"/>
      <c r="T174" s="81"/>
      <c r="U174" s="81"/>
      <c r="V174" s="81"/>
      <c r="W174" s="81"/>
      <c r="X174" s="82"/>
      <c r="AT174" s="12" t="s">
        <v>135</v>
      </c>
      <c r="AU174" s="12" t="s">
        <v>24</v>
      </c>
    </row>
    <row r="175" s="1" customFormat="1" ht="24" customHeight="1">
      <c r="B175" s="33"/>
      <c r="C175" s="235" t="s">
        <v>247</v>
      </c>
      <c r="D175" s="235" t="s">
        <v>196</v>
      </c>
      <c r="E175" s="236" t="s">
        <v>248</v>
      </c>
      <c r="F175" s="237" t="s">
        <v>249</v>
      </c>
      <c r="G175" s="238" t="s">
        <v>130</v>
      </c>
      <c r="H175" s="239">
        <v>12</v>
      </c>
      <c r="I175" s="240"/>
      <c r="J175" s="240"/>
      <c r="K175" s="241">
        <f>ROUND(P175*H175,2)</f>
        <v>0</v>
      </c>
      <c r="L175" s="237" t="s">
        <v>131</v>
      </c>
      <c r="M175" s="38"/>
      <c r="N175" s="242" t="s">
        <v>1</v>
      </c>
      <c r="O175" s="210" t="s">
        <v>45</v>
      </c>
      <c r="P175" s="211">
        <f>I175+J175</f>
        <v>0</v>
      </c>
      <c r="Q175" s="211">
        <f>ROUND(I175*H175,2)</f>
        <v>0</v>
      </c>
      <c r="R175" s="211">
        <f>ROUND(J175*H175,2)</f>
        <v>0</v>
      </c>
      <c r="S175" s="81"/>
      <c r="T175" s="212">
        <f>S175*H175</f>
        <v>0</v>
      </c>
      <c r="U175" s="212">
        <v>0</v>
      </c>
      <c r="V175" s="212">
        <f>U175*H175</f>
        <v>0</v>
      </c>
      <c r="W175" s="212">
        <v>0</v>
      </c>
      <c r="X175" s="213">
        <f>W175*H175</f>
        <v>0</v>
      </c>
      <c r="AR175" s="214" t="s">
        <v>182</v>
      </c>
      <c r="AT175" s="214" t="s">
        <v>196</v>
      </c>
      <c r="AU175" s="214" t="s">
        <v>24</v>
      </c>
      <c r="AY175" s="12" t="s">
        <v>133</v>
      </c>
      <c r="BE175" s="215">
        <f>IF(O175="základní",K175,0)</f>
        <v>0</v>
      </c>
      <c r="BF175" s="215">
        <f>IF(O175="snížená",K175,0)</f>
        <v>0</v>
      </c>
      <c r="BG175" s="215">
        <f>IF(O175="zákl. přenesená",K175,0)</f>
        <v>0</v>
      </c>
      <c r="BH175" s="215">
        <f>IF(O175="sníž. přenesená",K175,0)</f>
        <v>0</v>
      </c>
      <c r="BI175" s="215">
        <f>IF(O175="nulová",K175,0)</f>
        <v>0</v>
      </c>
      <c r="BJ175" s="12" t="s">
        <v>24</v>
      </c>
      <c r="BK175" s="215">
        <f>ROUND(P175*H175,2)</f>
        <v>0</v>
      </c>
      <c r="BL175" s="12" t="s">
        <v>182</v>
      </c>
      <c r="BM175" s="214" t="s">
        <v>250</v>
      </c>
    </row>
    <row r="176" s="1" customFormat="1">
      <c r="B176" s="33"/>
      <c r="C176" s="34"/>
      <c r="D176" s="216" t="s">
        <v>135</v>
      </c>
      <c r="E176" s="34"/>
      <c r="F176" s="217" t="s">
        <v>249</v>
      </c>
      <c r="G176" s="34"/>
      <c r="H176" s="34"/>
      <c r="I176" s="135"/>
      <c r="J176" s="135"/>
      <c r="K176" s="34"/>
      <c r="L176" s="34"/>
      <c r="M176" s="38"/>
      <c r="N176" s="243"/>
      <c r="O176" s="244"/>
      <c r="P176" s="244"/>
      <c r="Q176" s="244"/>
      <c r="R176" s="244"/>
      <c r="S176" s="244"/>
      <c r="T176" s="244"/>
      <c r="U176" s="244"/>
      <c r="V176" s="244"/>
      <c r="W176" s="244"/>
      <c r="X176" s="245"/>
      <c r="AT176" s="12" t="s">
        <v>135</v>
      </c>
      <c r="AU176" s="12" t="s">
        <v>24</v>
      </c>
    </row>
    <row r="177" s="1" customFormat="1" ht="6.96" customHeight="1">
      <c r="B177" s="56"/>
      <c r="C177" s="57"/>
      <c r="D177" s="57"/>
      <c r="E177" s="57"/>
      <c r="F177" s="57"/>
      <c r="G177" s="57"/>
      <c r="H177" s="57"/>
      <c r="I177" s="170"/>
      <c r="J177" s="170"/>
      <c r="K177" s="57"/>
      <c r="L177" s="57"/>
      <c r="M177" s="38"/>
    </row>
  </sheetData>
  <sheetProtection sheet="1" autoFilter="0" formatColumns="0" formatRows="0" objects="1" scenarios="1" spinCount="100000" saltValue="2G/SoUK8Pjt6mYUGXwi0pJ6wg0csiIdPtGBVFXjMnjfMigxb/N+UWZ6wwbd74DwXVXxjLQd367ft7X9CzX/ycw==" hashValue="wafTwQAo2Sx3wwk9B58L7fD0G+F2rItJ44KYBZHO8wb91X7iYwiU6eX4TBdZO4c9BSOfv9Ub8MKVLKvoX02pvg==" algorithmName="SHA-512" password="CC35"/>
  <autoFilter ref="C116:L17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7" customWidth="1"/>
    <col min="10" max="10" width="20.17" style="127" customWidth="1"/>
    <col min="11" max="11" width="20.17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2" t="s">
        <v>95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30"/>
      <c r="K3" s="129"/>
      <c r="L3" s="129"/>
      <c r="M3" s="15"/>
      <c r="AT3" s="12" t="s">
        <v>91</v>
      </c>
    </row>
    <row r="4" ht="24.96" customHeight="1">
      <c r="B4" s="15"/>
      <c r="D4" s="131" t="s">
        <v>96</v>
      </c>
      <c r="M4" s="15"/>
      <c r="N4" s="132" t="s">
        <v>11</v>
      </c>
      <c r="AT4" s="12" t="s">
        <v>4</v>
      </c>
    </row>
    <row r="5" ht="6.96" customHeight="1">
      <c r="B5" s="15"/>
      <c r="M5" s="15"/>
    </row>
    <row r="6" ht="12" customHeight="1">
      <c r="B6" s="15"/>
      <c r="D6" s="133" t="s">
        <v>17</v>
      </c>
      <c r="M6" s="15"/>
    </row>
    <row r="7" ht="16.5" customHeight="1">
      <c r="B7" s="15"/>
      <c r="E7" s="134" t="str">
        <f>'Rekapitulace zakázky'!K6</f>
        <v>Oprava a výměna akumulátorových baterií SZZ, PZS a TZZ v obvodu SSZT K. Vary</v>
      </c>
      <c r="F7" s="133"/>
      <c r="G7" s="133"/>
      <c r="H7" s="133"/>
      <c r="M7" s="15"/>
    </row>
    <row r="8" s="1" customFormat="1" ht="12" customHeight="1">
      <c r="B8" s="38"/>
      <c r="D8" s="133" t="s">
        <v>97</v>
      </c>
      <c r="I8" s="135"/>
      <c r="J8" s="135"/>
      <c r="M8" s="38"/>
    </row>
    <row r="9" s="1" customFormat="1" ht="36.96" customHeight="1">
      <c r="B9" s="38"/>
      <c r="E9" s="136" t="s">
        <v>251</v>
      </c>
      <c r="F9" s="1"/>
      <c r="G9" s="1"/>
      <c r="H9" s="1"/>
      <c r="I9" s="135"/>
      <c r="J9" s="135"/>
      <c r="M9" s="38"/>
    </row>
    <row r="10" s="1" customFormat="1">
      <c r="B10" s="38"/>
      <c r="I10" s="135"/>
      <c r="J10" s="135"/>
      <c r="M10" s="38"/>
    </row>
    <row r="11" s="1" customFormat="1" ht="12" customHeight="1">
      <c r="B11" s="38"/>
      <c r="D11" s="133" t="s">
        <v>20</v>
      </c>
      <c r="F11" s="137" t="s">
        <v>1</v>
      </c>
      <c r="I11" s="138" t="s">
        <v>22</v>
      </c>
      <c r="J11" s="139" t="s">
        <v>1</v>
      </c>
      <c r="M11" s="38"/>
    </row>
    <row r="12" s="1" customFormat="1" ht="12" customHeight="1">
      <c r="B12" s="38"/>
      <c r="D12" s="133" t="s">
        <v>25</v>
      </c>
      <c r="F12" s="137" t="s">
        <v>26</v>
      </c>
      <c r="I12" s="138" t="s">
        <v>27</v>
      </c>
      <c r="J12" s="140" t="str">
        <f>'Rekapitulace zakázky'!AN8</f>
        <v>11. 3. 2019</v>
      </c>
      <c r="M12" s="38"/>
    </row>
    <row r="13" s="1" customFormat="1" ht="10.8" customHeight="1">
      <c r="B13" s="38"/>
      <c r="I13" s="135"/>
      <c r="J13" s="135"/>
      <c r="M13" s="38"/>
    </row>
    <row r="14" s="1" customFormat="1" ht="12" customHeight="1">
      <c r="B14" s="38"/>
      <c r="D14" s="133" t="s">
        <v>31</v>
      </c>
      <c r="I14" s="138" t="s">
        <v>32</v>
      </c>
      <c r="J14" s="139" t="str">
        <f>IF('Rekapitulace zakázky'!AN10="","",'Rekapitulace zakázky'!AN10)</f>
        <v/>
      </c>
      <c r="M14" s="38"/>
    </row>
    <row r="15" s="1" customFormat="1" ht="18" customHeight="1">
      <c r="B15" s="38"/>
      <c r="E15" s="137" t="str">
        <f>IF('Rekapitulace zakázky'!E11="","",'Rekapitulace zakázky'!E11)</f>
        <v xml:space="preserve"> </v>
      </c>
      <c r="I15" s="138" t="s">
        <v>33</v>
      </c>
      <c r="J15" s="139" t="str">
        <f>IF('Rekapitulace zakázky'!AN11="","",'Rekapitulace zakázky'!AN11)</f>
        <v/>
      </c>
      <c r="M15" s="38"/>
    </row>
    <row r="16" s="1" customFormat="1" ht="6.96" customHeight="1">
      <c r="B16" s="38"/>
      <c r="I16" s="135"/>
      <c r="J16" s="135"/>
      <c r="M16" s="38"/>
    </row>
    <row r="17" s="1" customFormat="1" ht="12" customHeight="1">
      <c r="B17" s="38"/>
      <c r="D17" s="133" t="s">
        <v>34</v>
      </c>
      <c r="I17" s="138" t="s">
        <v>32</v>
      </c>
      <c r="J17" s="28" t="str">
        <f>'Rekapitulace zakázky'!AN13</f>
        <v>Vyplň údaj</v>
      </c>
      <c r="M17" s="38"/>
    </row>
    <row r="18" s="1" customFormat="1" ht="18" customHeight="1">
      <c r="B18" s="38"/>
      <c r="E18" s="28" t="str">
        <f>'Rekapitulace zakázky'!E14</f>
        <v>Vyplň údaj</v>
      </c>
      <c r="F18" s="137"/>
      <c r="G18" s="137"/>
      <c r="H18" s="137"/>
      <c r="I18" s="138" t="s">
        <v>33</v>
      </c>
      <c r="J18" s="28" t="str">
        <f>'Rekapitulace zakázky'!AN14</f>
        <v>Vyplň údaj</v>
      </c>
      <c r="M18" s="38"/>
    </row>
    <row r="19" s="1" customFormat="1" ht="6.96" customHeight="1">
      <c r="B19" s="38"/>
      <c r="I19" s="135"/>
      <c r="J19" s="135"/>
      <c r="M19" s="38"/>
    </row>
    <row r="20" s="1" customFormat="1" ht="12" customHeight="1">
      <c r="B20" s="38"/>
      <c r="D20" s="133" t="s">
        <v>36</v>
      </c>
      <c r="I20" s="138" t="s">
        <v>32</v>
      </c>
      <c r="J20" s="139" t="str">
        <f>IF('Rekapitulace zakázky'!AN16="","",'Rekapitulace zakázky'!AN16)</f>
        <v/>
      </c>
      <c r="M20" s="38"/>
    </row>
    <row r="21" s="1" customFormat="1" ht="18" customHeight="1">
      <c r="B21" s="38"/>
      <c r="E21" s="137" t="str">
        <f>IF('Rekapitulace zakázky'!E17="","",'Rekapitulace zakázky'!E17)</f>
        <v xml:space="preserve"> </v>
      </c>
      <c r="I21" s="138" t="s">
        <v>33</v>
      </c>
      <c r="J21" s="139" t="str">
        <f>IF('Rekapitulace zakázky'!AN17="","",'Rekapitulace zakázky'!AN17)</f>
        <v/>
      </c>
      <c r="M21" s="38"/>
    </row>
    <row r="22" s="1" customFormat="1" ht="6.96" customHeight="1">
      <c r="B22" s="38"/>
      <c r="I22" s="135"/>
      <c r="J22" s="135"/>
      <c r="M22" s="38"/>
    </row>
    <row r="23" s="1" customFormat="1" ht="12" customHeight="1">
      <c r="B23" s="38"/>
      <c r="D23" s="133" t="s">
        <v>37</v>
      </c>
      <c r="I23" s="138" t="s">
        <v>32</v>
      </c>
      <c r="J23" s="139" t="s">
        <v>1</v>
      </c>
      <c r="M23" s="38"/>
    </row>
    <row r="24" s="1" customFormat="1" ht="18" customHeight="1">
      <c r="B24" s="38"/>
      <c r="E24" s="137" t="s">
        <v>38</v>
      </c>
      <c r="I24" s="138" t="s">
        <v>33</v>
      </c>
      <c r="J24" s="139" t="s">
        <v>1</v>
      </c>
      <c r="M24" s="38"/>
    </row>
    <row r="25" s="1" customFormat="1" ht="6.96" customHeight="1">
      <c r="B25" s="38"/>
      <c r="I25" s="135"/>
      <c r="J25" s="135"/>
      <c r="M25" s="38"/>
    </row>
    <row r="26" s="1" customFormat="1" ht="12" customHeight="1">
      <c r="B26" s="38"/>
      <c r="D26" s="133" t="s">
        <v>39</v>
      </c>
      <c r="I26" s="135"/>
      <c r="J26" s="135"/>
      <c r="M26" s="38"/>
    </row>
    <row r="27" s="7" customFormat="1" ht="16.5" customHeight="1">
      <c r="B27" s="141"/>
      <c r="E27" s="142" t="s">
        <v>1</v>
      </c>
      <c r="F27" s="142"/>
      <c r="G27" s="142"/>
      <c r="H27" s="142"/>
      <c r="I27" s="143"/>
      <c r="J27" s="143"/>
      <c r="M27" s="141"/>
    </row>
    <row r="28" s="1" customFormat="1" ht="6.96" customHeight="1">
      <c r="B28" s="38"/>
      <c r="I28" s="135"/>
      <c r="J28" s="135"/>
      <c r="M28" s="38"/>
    </row>
    <row r="29" s="1" customFormat="1" ht="6.96" customHeight="1">
      <c r="B29" s="38"/>
      <c r="D29" s="73"/>
      <c r="E29" s="73"/>
      <c r="F29" s="73"/>
      <c r="G29" s="73"/>
      <c r="H29" s="73"/>
      <c r="I29" s="144"/>
      <c r="J29" s="144"/>
      <c r="K29" s="73"/>
      <c r="L29" s="73"/>
      <c r="M29" s="38"/>
    </row>
    <row r="30" s="1" customFormat="1">
      <c r="B30" s="38"/>
      <c r="E30" s="133" t="s">
        <v>99</v>
      </c>
      <c r="I30" s="135"/>
      <c r="J30" s="135"/>
      <c r="K30" s="145">
        <f>I96</f>
        <v>0</v>
      </c>
      <c r="M30" s="38"/>
    </row>
    <row r="31" s="1" customFormat="1">
      <c r="B31" s="38"/>
      <c r="E31" s="133" t="s">
        <v>100</v>
      </c>
      <c r="I31" s="135"/>
      <c r="J31" s="135"/>
      <c r="K31" s="145">
        <f>J96</f>
        <v>0</v>
      </c>
      <c r="M31" s="38"/>
    </row>
    <row r="32" s="1" customFormat="1" ht="25.44" customHeight="1">
      <c r="B32" s="38"/>
      <c r="D32" s="146" t="s">
        <v>40</v>
      </c>
      <c r="I32" s="135"/>
      <c r="J32" s="135"/>
      <c r="K32" s="147">
        <f>ROUND(K117, 2)</f>
        <v>0</v>
      </c>
      <c r="M32" s="38"/>
    </row>
    <row r="33" s="1" customFormat="1" ht="6.96" customHeight="1">
      <c r="B33" s="38"/>
      <c r="D33" s="73"/>
      <c r="E33" s="73"/>
      <c r="F33" s="73"/>
      <c r="G33" s="73"/>
      <c r="H33" s="73"/>
      <c r="I33" s="144"/>
      <c r="J33" s="144"/>
      <c r="K33" s="73"/>
      <c r="L33" s="73"/>
      <c r="M33" s="38"/>
    </row>
    <row r="34" s="1" customFormat="1" ht="14.4" customHeight="1">
      <c r="B34" s="38"/>
      <c r="F34" s="148" t="s">
        <v>42</v>
      </c>
      <c r="I34" s="149" t="s">
        <v>41</v>
      </c>
      <c r="J34" s="135"/>
      <c r="K34" s="148" t="s">
        <v>43</v>
      </c>
      <c r="M34" s="38"/>
    </row>
    <row r="35" s="1" customFormat="1" ht="14.4" customHeight="1">
      <c r="B35" s="38"/>
      <c r="D35" s="150" t="s">
        <v>44</v>
      </c>
      <c r="E35" s="133" t="s">
        <v>45</v>
      </c>
      <c r="F35" s="145">
        <f>ROUND((SUM(BE117:BE122)),  2)</f>
        <v>0</v>
      </c>
      <c r="I35" s="151">
        <v>0.20999999999999999</v>
      </c>
      <c r="J35" s="135"/>
      <c r="K35" s="145">
        <f>ROUND(((SUM(BE117:BE122))*I35),  2)</f>
        <v>0</v>
      </c>
      <c r="M35" s="38"/>
    </row>
    <row r="36" s="1" customFormat="1" ht="14.4" customHeight="1">
      <c r="B36" s="38"/>
      <c r="E36" s="133" t="s">
        <v>46</v>
      </c>
      <c r="F36" s="145">
        <f>ROUND((SUM(BF117:BF122)),  2)</f>
        <v>0</v>
      </c>
      <c r="I36" s="151">
        <v>0.14999999999999999</v>
      </c>
      <c r="J36" s="135"/>
      <c r="K36" s="145">
        <f>ROUND(((SUM(BF117:BF122))*I36),  2)</f>
        <v>0</v>
      </c>
      <c r="M36" s="38"/>
    </row>
    <row r="37" hidden="1" s="1" customFormat="1" ht="14.4" customHeight="1">
      <c r="B37" s="38"/>
      <c r="E37" s="133" t="s">
        <v>47</v>
      </c>
      <c r="F37" s="145">
        <f>ROUND((SUM(BG117:BG122)),  2)</f>
        <v>0</v>
      </c>
      <c r="I37" s="151">
        <v>0.20999999999999999</v>
      </c>
      <c r="J37" s="135"/>
      <c r="K37" s="145">
        <f>0</f>
        <v>0</v>
      </c>
      <c r="M37" s="38"/>
    </row>
    <row r="38" hidden="1" s="1" customFormat="1" ht="14.4" customHeight="1">
      <c r="B38" s="38"/>
      <c r="E38" s="133" t="s">
        <v>48</v>
      </c>
      <c r="F38" s="145">
        <f>ROUND((SUM(BH117:BH122)),  2)</f>
        <v>0</v>
      </c>
      <c r="I38" s="151">
        <v>0.14999999999999999</v>
      </c>
      <c r="J38" s="135"/>
      <c r="K38" s="145">
        <f>0</f>
        <v>0</v>
      </c>
      <c r="M38" s="38"/>
    </row>
    <row r="39" hidden="1" s="1" customFormat="1" ht="14.4" customHeight="1">
      <c r="B39" s="38"/>
      <c r="E39" s="133" t="s">
        <v>49</v>
      </c>
      <c r="F39" s="145">
        <f>ROUND((SUM(BI117:BI122)),  2)</f>
        <v>0</v>
      </c>
      <c r="I39" s="151">
        <v>0</v>
      </c>
      <c r="J39" s="135"/>
      <c r="K39" s="145">
        <f>0</f>
        <v>0</v>
      </c>
      <c r="M39" s="38"/>
    </row>
    <row r="40" s="1" customFormat="1" ht="6.96" customHeight="1">
      <c r="B40" s="38"/>
      <c r="I40" s="135"/>
      <c r="J40" s="135"/>
      <c r="M40" s="38"/>
    </row>
    <row r="41" s="1" customFormat="1" ht="25.44" customHeight="1">
      <c r="B41" s="38"/>
      <c r="C41" s="152"/>
      <c r="D41" s="153" t="s">
        <v>50</v>
      </c>
      <c r="E41" s="154"/>
      <c r="F41" s="154"/>
      <c r="G41" s="155" t="s">
        <v>51</v>
      </c>
      <c r="H41" s="156" t="s">
        <v>52</v>
      </c>
      <c r="I41" s="157"/>
      <c r="J41" s="157"/>
      <c r="K41" s="158">
        <f>SUM(K32:K39)</f>
        <v>0</v>
      </c>
      <c r="L41" s="159"/>
      <c r="M41" s="38"/>
    </row>
    <row r="42" s="1" customFormat="1" ht="14.4" customHeight="1">
      <c r="B42" s="38"/>
      <c r="I42" s="135"/>
      <c r="J42" s="135"/>
      <c r="M42" s="38"/>
    </row>
    <row r="43" ht="14.4" customHeight="1">
      <c r="B43" s="15"/>
      <c r="M43" s="15"/>
    </row>
    <row r="44" ht="14.4" customHeight="1">
      <c r="B44" s="15"/>
      <c r="M44" s="15"/>
    </row>
    <row r="45" ht="14.4" customHeight="1">
      <c r="B45" s="15"/>
      <c r="M45" s="15"/>
    </row>
    <row r="46" ht="14.4" customHeight="1">
      <c r="B46" s="15"/>
      <c r="M46" s="15"/>
    </row>
    <row r="47" ht="14.4" customHeight="1">
      <c r="B47" s="15"/>
      <c r="M47" s="15"/>
    </row>
    <row r="48" ht="14.4" customHeight="1">
      <c r="B48" s="15"/>
      <c r="M48" s="15"/>
    </row>
    <row r="49" ht="14.4" customHeight="1">
      <c r="B49" s="15"/>
      <c r="M49" s="15"/>
    </row>
    <row r="50" s="1" customFormat="1" ht="14.4" customHeight="1">
      <c r="B50" s="38"/>
      <c r="D50" s="160" t="s">
        <v>53</v>
      </c>
      <c r="E50" s="161"/>
      <c r="F50" s="161"/>
      <c r="G50" s="160" t="s">
        <v>54</v>
      </c>
      <c r="H50" s="161"/>
      <c r="I50" s="162"/>
      <c r="J50" s="162"/>
      <c r="K50" s="161"/>
      <c r="L50" s="161"/>
      <c r="M50" s="38"/>
    </row>
    <row r="51">
      <c r="B51" s="15"/>
      <c r="M51" s="15"/>
    </row>
    <row r="52">
      <c r="B52" s="15"/>
      <c r="M52" s="15"/>
    </row>
    <row r="53">
      <c r="B53" s="15"/>
      <c r="M53" s="15"/>
    </row>
    <row r="54">
      <c r="B54" s="15"/>
      <c r="M54" s="15"/>
    </row>
    <row r="55">
      <c r="B55" s="15"/>
      <c r="M55" s="15"/>
    </row>
    <row r="56">
      <c r="B56" s="15"/>
      <c r="M56" s="15"/>
    </row>
    <row r="57">
      <c r="B57" s="15"/>
      <c r="M57" s="15"/>
    </row>
    <row r="58">
      <c r="B58" s="15"/>
      <c r="M58" s="15"/>
    </row>
    <row r="59">
      <c r="B59" s="15"/>
      <c r="M59" s="15"/>
    </row>
    <row r="60">
      <c r="B60" s="15"/>
      <c r="M60" s="15"/>
    </row>
    <row r="61" s="1" customFormat="1">
      <c r="B61" s="38"/>
      <c r="D61" s="163" t="s">
        <v>55</v>
      </c>
      <c r="E61" s="164"/>
      <c r="F61" s="165" t="s">
        <v>56</v>
      </c>
      <c r="G61" s="163" t="s">
        <v>55</v>
      </c>
      <c r="H61" s="164"/>
      <c r="I61" s="166"/>
      <c r="J61" s="167" t="s">
        <v>56</v>
      </c>
      <c r="K61" s="164"/>
      <c r="L61" s="164"/>
      <c r="M61" s="38"/>
    </row>
    <row r="62">
      <c r="B62" s="15"/>
      <c r="M62" s="15"/>
    </row>
    <row r="63">
      <c r="B63" s="15"/>
      <c r="M63" s="15"/>
    </row>
    <row r="64">
      <c r="B64" s="15"/>
      <c r="M64" s="15"/>
    </row>
    <row r="65" s="1" customFormat="1">
      <c r="B65" s="38"/>
      <c r="D65" s="160" t="s">
        <v>57</v>
      </c>
      <c r="E65" s="161"/>
      <c r="F65" s="161"/>
      <c r="G65" s="160" t="s">
        <v>58</v>
      </c>
      <c r="H65" s="161"/>
      <c r="I65" s="162"/>
      <c r="J65" s="162"/>
      <c r="K65" s="161"/>
      <c r="L65" s="161"/>
      <c r="M65" s="38"/>
    </row>
    <row r="66">
      <c r="B66" s="15"/>
      <c r="M66" s="15"/>
    </row>
    <row r="67">
      <c r="B67" s="15"/>
      <c r="M67" s="15"/>
    </row>
    <row r="68">
      <c r="B68" s="15"/>
      <c r="M68" s="15"/>
    </row>
    <row r="69">
      <c r="B69" s="15"/>
      <c r="M69" s="15"/>
    </row>
    <row r="70">
      <c r="B70" s="15"/>
      <c r="M70" s="15"/>
    </row>
    <row r="71">
      <c r="B71" s="15"/>
      <c r="M71" s="15"/>
    </row>
    <row r="72">
      <c r="B72" s="15"/>
      <c r="M72" s="15"/>
    </row>
    <row r="73">
      <c r="B73" s="15"/>
      <c r="M73" s="15"/>
    </row>
    <row r="74">
      <c r="B74" s="15"/>
      <c r="M74" s="15"/>
    </row>
    <row r="75">
      <c r="B75" s="15"/>
      <c r="M75" s="15"/>
    </row>
    <row r="76" s="1" customFormat="1">
      <c r="B76" s="38"/>
      <c r="D76" s="163" t="s">
        <v>55</v>
      </c>
      <c r="E76" s="164"/>
      <c r="F76" s="165" t="s">
        <v>56</v>
      </c>
      <c r="G76" s="163" t="s">
        <v>55</v>
      </c>
      <c r="H76" s="164"/>
      <c r="I76" s="166"/>
      <c r="J76" s="167" t="s">
        <v>56</v>
      </c>
      <c r="K76" s="164"/>
      <c r="L76" s="164"/>
      <c r="M76" s="38"/>
    </row>
    <row r="77" s="1" customFormat="1" ht="14.4" customHeight="1">
      <c r="B77" s="168"/>
      <c r="C77" s="169"/>
      <c r="D77" s="169"/>
      <c r="E77" s="169"/>
      <c r="F77" s="169"/>
      <c r="G77" s="169"/>
      <c r="H77" s="169"/>
      <c r="I77" s="170"/>
      <c r="J77" s="170"/>
      <c r="K77" s="169"/>
      <c r="L77" s="169"/>
      <c r="M77" s="38"/>
    </row>
    <row r="81" s="1" customFormat="1" ht="6.96" customHeight="1">
      <c r="B81" s="171"/>
      <c r="C81" s="172"/>
      <c r="D81" s="172"/>
      <c r="E81" s="172"/>
      <c r="F81" s="172"/>
      <c r="G81" s="172"/>
      <c r="H81" s="172"/>
      <c r="I81" s="173"/>
      <c r="J81" s="173"/>
      <c r="K81" s="172"/>
      <c r="L81" s="172"/>
      <c r="M81" s="38"/>
    </row>
    <row r="82" s="1" customFormat="1" ht="24.96" customHeight="1">
      <c r="B82" s="33"/>
      <c r="C82" s="18" t="s">
        <v>101</v>
      </c>
      <c r="D82" s="34"/>
      <c r="E82" s="34"/>
      <c r="F82" s="34"/>
      <c r="G82" s="34"/>
      <c r="H82" s="34"/>
      <c r="I82" s="135"/>
      <c r="J82" s="135"/>
      <c r="K82" s="34"/>
      <c r="L82" s="34"/>
      <c r="M82" s="38"/>
    </row>
    <row r="83" s="1" customFormat="1" ht="6.96" customHeight="1">
      <c r="B83" s="33"/>
      <c r="C83" s="34"/>
      <c r="D83" s="34"/>
      <c r="E83" s="34"/>
      <c r="F83" s="34"/>
      <c r="G83" s="34"/>
      <c r="H83" s="34"/>
      <c r="I83" s="135"/>
      <c r="J83" s="135"/>
      <c r="K83" s="34"/>
      <c r="L83" s="34"/>
      <c r="M83" s="38"/>
    </row>
    <row r="84" s="1" customFormat="1" ht="12" customHeight="1">
      <c r="B84" s="33"/>
      <c r="C84" s="27" t="s">
        <v>17</v>
      </c>
      <c r="D84" s="34"/>
      <c r="E84" s="34"/>
      <c r="F84" s="34"/>
      <c r="G84" s="34"/>
      <c r="H84" s="34"/>
      <c r="I84" s="135"/>
      <c r="J84" s="135"/>
      <c r="K84" s="34"/>
      <c r="L84" s="34"/>
      <c r="M84" s="38"/>
    </row>
    <row r="85" s="1" customFormat="1" ht="16.5" customHeight="1">
      <c r="B85" s="33"/>
      <c r="C85" s="34"/>
      <c r="D85" s="34"/>
      <c r="E85" s="174" t="str">
        <f>E7</f>
        <v>Oprava a výměna akumulátorových baterií SZZ, PZS a TZZ v obvodu SSZT K. Vary</v>
      </c>
      <c r="F85" s="27"/>
      <c r="G85" s="27"/>
      <c r="H85" s="27"/>
      <c r="I85" s="135"/>
      <c r="J85" s="135"/>
      <c r="K85" s="34"/>
      <c r="L85" s="34"/>
      <c r="M85" s="38"/>
    </row>
    <row r="86" s="1" customFormat="1" ht="12" customHeight="1">
      <c r="B86" s="33"/>
      <c r="C86" s="27" t="s">
        <v>97</v>
      </c>
      <c r="D86" s="34"/>
      <c r="E86" s="34"/>
      <c r="F86" s="34"/>
      <c r="G86" s="34"/>
      <c r="H86" s="34"/>
      <c r="I86" s="135"/>
      <c r="J86" s="135"/>
      <c r="K86" s="34"/>
      <c r="L86" s="34"/>
      <c r="M86" s="38"/>
    </row>
    <row r="87" s="1" customFormat="1" ht="16.5" customHeight="1">
      <c r="B87" s="33"/>
      <c r="C87" s="34"/>
      <c r="D87" s="34"/>
      <c r="E87" s="66" t="str">
        <f>E9</f>
        <v>VRN - Vedlejší rozpočtové náklady</v>
      </c>
      <c r="F87" s="34"/>
      <c r="G87" s="34"/>
      <c r="H87" s="34"/>
      <c r="I87" s="135"/>
      <c r="J87" s="135"/>
      <c r="K87" s="34"/>
      <c r="L87" s="34"/>
      <c r="M87" s="38"/>
    </row>
    <row r="88" s="1" customFormat="1" ht="6.96" customHeight="1">
      <c r="B88" s="33"/>
      <c r="C88" s="34"/>
      <c r="D88" s="34"/>
      <c r="E88" s="34"/>
      <c r="F88" s="34"/>
      <c r="G88" s="34"/>
      <c r="H88" s="34"/>
      <c r="I88" s="135"/>
      <c r="J88" s="135"/>
      <c r="K88" s="34"/>
      <c r="L88" s="34"/>
      <c r="M88" s="38"/>
    </row>
    <row r="89" s="1" customFormat="1" ht="12" customHeight="1">
      <c r="B89" s="33"/>
      <c r="C89" s="27" t="s">
        <v>25</v>
      </c>
      <c r="D89" s="34"/>
      <c r="E89" s="34"/>
      <c r="F89" s="22" t="str">
        <f>F12</f>
        <v xml:space="preserve"> </v>
      </c>
      <c r="G89" s="34"/>
      <c r="H89" s="34"/>
      <c r="I89" s="138" t="s">
        <v>27</v>
      </c>
      <c r="J89" s="140" t="str">
        <f>IF(J12="","",J12)</f>
        <v>11. 3. 2019</v>
      </c>
      <c r="K89" s="34"/>
      <c r="L89" s="34"/>
      <c r="M89" s="38"/>
    </row>
    <row r="90" s="1" customFormat="1" ht="6.96" customHeight="1">
      <c r="B90" s="33"/>
      <c r="C90" s="34"/>
      <c r="D90" s="34"/>
      <c r="E90" s="34"/>
      <c r="F90" s="34"/>
      <c r="G90" s="34"/>
      <c r="H90" s="34"/>
      <c r="I90" s="135"/>
      <c r="J90" s="135"/>
      <c r="K90" s="34"/>
      <c r="L90" s="34"/>
      <c r="M90" s="38"/>
    </row>
    <row r="91" s="1" customFormat="1" ht="15.15" customHeight="1">
      <c r="B91" s="33"/>
      <c r="C91" s="27" t="s">
        <v>31</v>
      </c>
      <c r="D91" s="34"/>
      <c r="E91" s="34"/>
      <c r="F91" s="22" t="str">
        <f>E15</f>
        <v xml:space="preserve"> </v>
      </c>
      <c r="G91" s="34"/>
      <c r="H91" s="34"/>
      <c r="I91" s="138" t="s">
        <v>36</v>
      </c>
      <c r="J91" s="175" t="str">
        <f>E21</f>
        <v xml:space="preserve"> </v>
      </c>
      <c r="K91" s="34"/>
      <c r="L91" s="34"/>
      <c r="M91" s="38"/>
    </row>
    <row r="92" s="1" customFormat="1" ht="15.15" customHeight="1">
      <c r="B92" s="33"/>
      <c r="C92" s="27" t="s">
        <v>34</v>
      </c>
      <c r="D92" s="34"/>
      <c r="E92" s="34"/>
      <c r="F92" s="22" t="str">
        <f>IF(E18="","",E18)</f>
        <v>Vyplň údaj</v>
      </c>
      <c r="G92" s="34"/>
      <c r="H92" s="34"/>
      <c r="I92" s="138" t="s">
        <v>37</v>
      </c>
      <c r="J92" s="175" t="str">
        <f>E24</f>
        <v>Pavel Chudoba</v>
      </c>
      <c r="K92" s="34"/>
      <c r="L92" s="34"/>
      <c r="M92" s="38"/>
    </row>
    <row r="93" s="1" customFormat="1" ht="10.32" customHeight="1">
      <c r="B93" s="33"/>
      <c r="C93" s="34"/>
      <c r="D93" s="34"/>
      <c r="E93" s="34"/>
      <c r="F93" s="34"/>
      <c r="G93" s="34"/>
      <c r="H93" s="34"/>
      <c r="I93" s="135"/>
      <c r="J93" s="135"/>
      <c r="K93" s="34"/>
      <c r="L93" s="34"/>
      <c r="M93" s="38"/>
    </row>
    <row r="94" s="1" customFormat="1" ht="29.28" customHeight="1">
      <c r="B94" s="33"/>
      <c r="C94" s="176" t="s">
        <v>102</v>
      </c>
      <c r="D94" s="177"/>
      <c r="E94" s="177"/>
      <c r="F94" s="177"/>
      <c r="G94" s="177"/>
      <c r="H94" s="177"/>
      <c r="I94" s="178" t="s">
        <v>103</v>
      </c>
      <c r="J94" s="178" t="s">
        <v>104</v>
      </c>
      <c r="K94" s="179" t="s">
        <v>105</v>
      </c>
      <c r="L94" s="177"/>
      <c r="M94" s="38"/>
    </row>
    <row r="95" s="1" customFormat="1" ht="10.32" customHeight="1">
      <c r="B95" s="33"/>
      <c r="C95" s="34"/>
      <c r="D95" s="34"/>
      <c r="E95" s="34"/>
      <c r="F95" s="34"/>
      <c r="G95" s="34"/>
      <c r="H95" s="34"/>
      <c r="I95" s="135"/>
      <c r="J95" s="135"/>
      <c r="K95" s="34"/>
      <c r="L95" s="34"/>
      <c r="M95" s="38"/>
    </row>
    <row r="96" s="1" customFormat="1" ht="22.8" customHeight="1">
      <c r="B96" s="33"/>
      <c r="C96" s="180" t="s">
        <v>106</v>
      </c>
      <c r="D96" s="34"/>
      <c r="E96" s="34"/>
      <c r="F96" s="34"/>
      <c r="G96" s="34"/>
      <c r="H96" s="34"/>
      <c r="I96" s="181">
        <f>Q117</f>
        <v>0</v>
      </c>
      <c r="J96" s="181">
        <f>R117</f>
        <v>0</v>
      </c>
      <c r="K96" s="100">
        <f>K117</f>
        <v>0</v>
      </c>
      <c r="L96" s="34"/>
      <c r="M96" s="38"/>
      <c r="AU96" s="12" t="s">
        <v>107</v>
      </c>
    </row>
    <row r="97" s="8" customFormat="1" ht="24.96" customHeight="1">
      <c r="B97" s="182"/>
      <c r="C97" s="183"/>
      <c r="D97" s="184" t="s">
        <v>251</v>
      </c>
      <c r="E97" s="185"/>
      <c r="F97" s="185"/>
      <c r="G97" s="185"/>
      <c r="H97" s="185"/>
      <c r="I97" s="186">
        <f>Q118</f>
        <v>0</v>
      </c>
      <c r="J97" s="186">
        <f>R118</f>
        <v>0</v>
      </c>
      <c r="K97" s="187">
        <f>K118</f>
        <v>0</v>
      </c>
      <c r="L97" s="183"/>
      <c r="M97" s="188"/>
    </row>
    <row r="98" s="1" customFormat="1" ht="21.84" customHeight="1">
      <c r="B98" s="33"/>
      <c r="C98" s="34"/>
      <c r="D98" s="34"/>
      <c r="E98" s="34"/>
      <c r="F98" s="34"/>
      <c r="G98" s="34"/>
      <c r="H98" s="34"/>
      <c r="I98" s="135"/>
      <c r="J98" s="135"/>
      <c r="K98" s="34"/>
      <c r="L98" s="34"/>
      <c r="M98" s="38"/>
    </row>
    <row r="99" s="1" customFormat="1" ht="6.96" customHeight="1">
      <c r="B99" s="56"/>
      <c r="C99" s="57"/>
      <c r="D99" s="57"/>
      <c r="E99" s="57"/>
      <c r="F99" s="57"/>
      <c r="G99" s="57"/>
      <c r="H99" s="57"/>
      <c r="I99" s="170"/>
      <c r="J99" s="170"/>
      <c r="K99" s="57"/>
      <c r="L99" s="57"/>
      <c r="M99" s="38"/>
    </row>
    <row r="103" s="1" customFormat="1" ht="6.96" customHeight="1">
      <c r="B103" s="58"/>
      <c r="C103" s="59"/>
      <c r="D103" s="59"/>
      <c r="E103" s="59"/>
      <c r="F103" s="59"/>
      <c r="G103" s="59"/>
      <c r="H103" s="59"/>
      <c r="I103" s="173"/>
      <c r="J103" s="173"/>
      <c r="K103" s="59"/>
      <c r="L103" s="59"/>
      <c r="M103" s="38"/>
    </row>
    <row r="104" s="1" customFormat="1" ht="24.96" customHeight="1">
      <c r="B104" s="33"/>
      <c r="C104" s="18" t="s">
        <v>109</v>
      </c>
      <c r="D104" s="34"/>
      <c r="E104" s="34"/>
      <c r="F104" s="34"/>
      <c r="G104" s="34"/>
      <c r="H104" s="34"/>
      <c r="I104" s="135"/>
      <c r="J104" s="135"/>
      <c r="K104" s="34"/>
      <c r="L104" s="34"/>
      <c r="M104" s="38"/>
    </row>
    <row r="105" s="1" customFormat="1" ht="6.96" customHeight="1">
      <c r="B105" s="33"/>
      <c r="C105" s="34"/>
      <c r="D105" s="34"/>
      <c r="E105" s="34"/>
      <c r="F105" s="34"/>
      <c r="G105" s="34"/>
      <c r="H105" s="34"/>
      <c r="I105" s="135"/>
      <c r="J105" s="135"/>
      <c r="K105" s="34"/>
      <c r="L105" s="34"/>
      <c r="M105" s="38"/>
    </row>
    <row r="106" s="1" customFormat="1" ht="12" customHeight="1">
      <c r="B106" s="33"/>
      <c r="C106" s="27" t="s">
        <v>17</v>
      </c>
      <c r="D106" s="34"/>
      <c r="E106" s="34"/>
      <c r="F106" s="34"/>
      <c r="G106" s="34"/>
      <c r="H106" s="34"/>
      <c r="I106" s="135"/>
      <c r="J106" s="135"/>
      <c r="K106" s="34"/>
      <c r="L106" s="34"/>
      <c r="M106" s="38"/>
    </row>
    <row r="107" s="1" customFormat="1" ht="16.5" customHeight="1">
      <c r="B107" s="33"/>
      <c r="C107" s="34"/>
      <c r="D107" s="34"/>
      <c r="E107" s="174" t="str">
        <f>E7</f>
        <v>Oprava a výměna akumulátorových baterií SZZ, PZS a TZZ v obvodu SSZT K. Vary</v>
      </c>
      <c r="F107" s="27"/>
      <c r="G107" s="27"/>
      <c r="H107" s="27"/>
      <c r="I107" s="135"/>
      <c r="J107" s="135"/>
      <c r="K107" s="34"/>
      <c r="L107" s="34"/>
      <c r="M107" s="38"/>
    </row>
    <row r="108" s="1" customFormat="1" ht="12" customHeight="1">
      <c r="B108" s="33"/>
      <c r="C108" s="27" t="s">
        <v>97</v>
      </c>
      <c r="D108" s="34"/>
      <c r="E108" s="34"/>
      <c r="F108" s="34"/>
      <c r="G108" s="34"/>
      <c r="H108" s="34"/>
      <c r="I108" s="135"/>
      <c r="J108" s="135"/>
      <c r="K108" s="34"/>
      <c r="L108" s="34"/>
      <c r="M108" s="38"/>
    </row>
    <row r="109" s="1" customFormat="1" ht="16.5" customHeight="1">
      <c r="B109" s="33"/>
      <c r="C109" s="34"/>
      <c r="D109" s="34"/>
      <c r="E109" s="66" t="str">
        <f>E9</f>
        <v>VRN - Vedlejší rozpočtové náklady</v>
      </c>
      <c r="F109" s="34"/>
      <c r="G109" s="34"/>
      <c r="H109" s="34"/>
      <c r="I109" s="135"/>
      <c r="J109" s="135"/>
      <c r="K109" s="34"/>
      <c r="L109" s="34"/>
      <c r="M109" s="38"/>
    </row>
    <row r="110" s="1" customFormat="1" ht="6.96" customHeight="1">
      <c r="B110" s="33"/>
      <c r="C110" s="34"/>
      <c r="D110" s="34"/>
      <c r="E110" s="34"/>
      <c r="F110" s="34"/>
      <c r="G110" s="34"/>
      <c r="H110" s="34"/>
      <c r="I110" s="135"/>
      <c r="J110" s="135"/>
      <c r="K110" s="34"/>
      <c r="L110" s="34"/>
      <c r="M110" s="38"/>
    </row>
    <row r="111" s="1" customFormat="1" ht="12" customHeight="1">
      <c r="B111" s="33"/>
      <c r="C111" s="27" t="s">
        <v>25</v>
      </c>
      <c r="D111" s="34"/>
      <c r="E111" s="34"/>
      <c r="F111" s="22" t="str">
        <f>F12</f>
        <v xml:space="preserve"> </v>
      </c>
      <c r="G111" s="34"/>
      <c r="H111" s="34"/>
      <c r="I111" s="138" t="s">
        <v>27</v>
      </c>
      <c r="J111" s="140" t="str">
        <f>IF(J12="","",J12)</f>
        <v>11. 3. 2019</v>
      </c>
      <c r="K111" s="34"/>
      <c r="L111" s="34"/>
      <c r="M111" s="38"/>
    </row>
    <row r="112" s="1" customFormat="1" ht="6.96" customHeight="1">
      <c r="B112" s="33"/>
      <c r="C112" s="34"/>
      <c r="D112" s="34"/>
      <c r="E112" s="34"/>
      <c r="F112" s="34"/>
      <c r="G112" s="34"/>
      <c r="H112" s="34"/>
      <c r="I112" s="135"/>
      <c r="J112" s="135"/>
      <c r="K112" s="34"/>
      <c r="L112" s="34"/>
      <c r="M112" s="38"/>
    </row>
    <row r="113" s="1" customFormat="1" ht="15.15" customHeight="1">
      <c r="B113" s="33"/>
      <c r="C113" s="27" t="s">
        <v>31</v>
      </c>
      <c r="D113" s="34"/>
      <c r="E113" s="34"/>
      <c r="F113" s="22" t="str">
        <f>E15</f>
        <v xml:space="preserve"> </v>
      </c>
      <c r="G113" s="34"/>
      <c r="H113" s="34"/>
      <c r="I113" s="138" t="s">
        <v>36</v>
      </c>
      <c r="J113" s="175" t="str">
        <f>E21</f>
        <v xml:space="preserve"> </v>
      </c>
      <c r="K113" s="34"/>
      <c r="L113" s="34"/>
      <c r="M113" s="38"/>
    </row>
    <row r="114" s="1" customFormat="1" ht="15.15" customHeight="1">
      <c r="B114" s="33"/>
      <c r="C114" s="27" t="s">
        <v>34</v>
      </c>
      <c r="D114" s="34"/>
      <c r="E114" s="34"/>
      <c r="F114" s="22" t="str">
        <f>IF(E18="","",E18)</f>
        <v>Vyplň údaj</v>
      </c>
      <c r="G114" s="34"/>
      <c r="H114" s="34"/>
      <c r="I114" s="138" t="s">
        <v>37</v>
      </c>
      <c r="J114" s="175" t="str">
        <f>E24</f>
        <v>Pavel Chudoba</v>
      </c>
      <c r="K114" s="34"/>
      <c r="L114" s="34"/>
      <c r="M114" s="38"/>
    </row>
    <row r="115" s="1" customFormat="1" ht="10.32" customHeight="1">
      <c r="B115" s="33"/>
      <c r="C115" s="34"/>
      <c r="D115" s="34"/>
      <c r="E115" s="34"/>
      <c r="F115" s="34"/>
      <c r="G115" s="34"/>
      <c r="H115" s="34"/>
      <c r="I115" s="135"/>
      <c r="J115" s="135"/>
      <c r="K115" s="34"/>
      <c r="L115" s="34"/>
      <c r="M115" s="38"/>
    </row>
    <row r="116" s="9" customFormat="1" ht="29.28" customHeight="1">
      <c r="B116" s="189"/>
      <c r="C116" s="190" t="s">
        <v>110</v>
      </c>
      <c r="D116" s="191" t="s">
        <v>65</v>
      </c>
      <c r="E116" s="191" t="s">
        <v>61</v>
      </c>
      <c r="F116" s="191" t="s">
        <v>62</v>
      </c>
      <c r="G116" s="191" t="s">
        <v>111</v>
      </c>
      <c r="H116" s="191" t="s">
        <v>112</v>
      </c>
      <c r="I116" s="192" t="s">
        <v>113</v>
      </c>
      <c r="J116" s="192" t="s">
        <v>114</v>
      </c>
      <c r="K116" s="191" t="s">
        <v>105</v>
      </c>
      <c r="L116" s="193" t="s">
        <v>115</v>
      </c>
      <c r="M116" s="194"/>
      <c r="N116" s="90" t="s">
        <v>1</v>
      </c>
      <c r="O116" s="91" t="s">
        <v>44</v>
      </c>
      <c r="P116" s="91" t="s">
        <v>116</v>
      </c>
      <c r="Q116" s="91" t="s">
        <v>117</v>
      </c>
      <c r="R116" s="91" t="s">
        <v>118</v>
      </c>
      <c r="S116" s="91" t="s">
        <v>119</v>
      </c>
      <c r="T116" s="91" t="s">
        <v>120</v>
      </c>
      <c r="U116" s="91" t="s">
        <v>121</v>
      </c>
      <c r="V116" s="91" t="s">
        <v>122</v>
      </c>
      <c r="W116" s="91" t="s">
        <v>123</v>
      </c>
      <c r="X116" s="92" t="s">
        <v>124</v>
      </c>
    </row>
    <row r="117" s="1" customFormat="1" ht="22.8" customHeight="1">
      <c r="B117" s="33"/>
      <c r="C117" s="97" t="s">
        <v>125</v>
      </c>
      <c r="D117" s="34"/>
      <c r="E117" s="34"/>
      <c r="F117" s="34"/>
      <c r="G117" s="34"/>
      <c r="H117" s="34"/>
      <c r="I117" s="135"/>
      <c r="J117" s="135"/>
      <c r="K117" s="195">
        <f>BK117</f>
        <v>0</v>
      </c>
      <c r="L117" s="34"/>
      <c r="M117" s="38"/>
      <c r="N117" s="93"/>
      <c r="O117" s="94"/>
      <c r="P117" s="94"/>
      <c r="Q117" s="196">
        <f>Q118</f>
        <v>0</v>
      </c>
      <c r="R117" s="196">
        <f>R118</f>
        <v>0</v>
      </c>
      <c r="S117" s="94"/>
      <c r="T117" s="197">
        <f>T118</f>
        <v>0</v>
      </c>
      <c r="U117" s="94"/>
      <c r="V117" s="197">
        <f>V118</f>
        <v>0</v>
      </c>
      <c r="W117" s="94"/>
      <c r="X117" s="198">
        <f>X118</f>
        <v>0</v>
      </c>
      <c r="AT117" s="12" t="s">
        <v>81</v>
      </c>
      <c r="AU117" s="12" t="s">
        <v>107</v>
      </c>
      <c r="BK117" s="199">
        <f>BK118</f>
        <v>0</v>
      </c>
    </row>
    <row r="118" s="10" customFormat="1" ht="25.92" customHeight="1">
      <c r="B118" s="220"/>
      <c r="C118" s="221"/>
      <c r="D118" s="222" t="s">
        <v>81</v>
      </c>
      <c r="E118" s="223" t="s">
        <v>92</v>
      </c>
      <c r="F118" s="223" t="s">
        <v>93</v>
      </c>
      <c r="G118" s="221"/>
      <c r="H118" s="221"/>
      <c r="I118" s="224"/>
      <c r="J118" s="224"/>
      <c r="K118" s="225">
        <f>BK118</f>
        <v>0</v>
      </c>
      <c r="L118" s="221"/>
      <c r="M118" s="226"/>
      <c r="N118" s="227"/>
      <c r="O118" s="228"/>
      <c r="P118" s="228"/>
      <c r="Q118" s="229">
        <f>SUM(Q119:Q122)</f>
        <v>0</v>
      </c>
      <c r="R118" s="229">
        <f>SUM(R119:R122)</f>
        <v>0</v>
      </c>
      <c r="S118" s="228"/>
      <c r="T118" s="230">
        <f>SUM(T119:T122)</f>
        <v>0</v>
      </c>
      <c r="U118" s="228"/>
      <c r="V118" s="230">
        <f>SUM(V119:V122)</f>
        <v>0</v>
      </c>
      <c r="W118" s="228"/>
      <c r="X118" s="231">
        <f>SUM(X119:X122)</f>
        <v>0</v>
      </c>
      <c r="AR118" s="232" t="s">
        <v>252</v>
      </c>
      <c r="AT118" s="233" t="s">
        <v>81</v>
      </c>
      <c r="AU118" s="233" t="s">
        <v>82</v>
      </c>
      <c r="AY118" s="232" t="s">
        <v>133</v>
      </c>
      <c r="BK118" s="234">
        <f>SUM(BK119:BK122)</f>
        <v>0</v>
      </c>
    </row>
    <row r="119" s="1" customFormat="1" ht="36" customHeight="1">
      <c r="B119" s="33"/>
      <c r="C119" s="235" t="s">
        <v>253</v>
      </c>
      <c r="D119" s="235" t="s">
        <v>196</v>
      </c>
      <c r="E119" s="236" t="s">
        <v>254</v>
      </c>
      <c r="F119" s="237" t="s">
        <v>255</v>
      </c>
      <c r="G119" s="238" t="s">
        <v>130</v>
      </c>
      <c r="H119" s="239">
        <v>6</v>
      </c>
      <c r="I119" s="240"/>
      <c r="J119" s="240"/>
      <c r="K119" s="241">
        <f>ROUND(P119*H119,2)</f>
        <v>0</v>
      </c>
      <c r="L119" s="237" t="s">
        <v>131</v>
      </c>
      <c r="M119" s="38"/>
      <c r="N119" s="242" t="s">
        <v>1</v>
      </c>
      <c r="O119" s="210" t="s">
        <v>45</v>
      </c>
      <c r="P119" s="211">
        <f>I119+J119</f>
        <v>0</v>
      </c>
      <c r="Q119" s="211">
        <f>ROUND(I119*H119,2)</f>
        <v>0</v>
      </c>
      <c r="R119" s="211">
        <f>ROUND(J119*H119,2)</f>
        <v>0</v>
      </c>
      <c r="S119" s="81"/>
      <c r="T119" s="212">
        <f>S119*H119</f>
        <v>0</v>
      </c>
      <c r="U119" s="212">
        <v>0</v>
      </c>
      <c r="V119" s="212">
        <f>U119*H119</f>
        <v>0</v>
      </c>
      <c r="W119" s="212">
        <v>0</v>
      </c>
      <c r="X119" s="213">
        <f>W119*H119</f>
        <v>0</v>
      </c>
      <c r="AR119" s="214" t="s">
        <v>195</v>
      </c>
      <c r="AT119" s="214" t="s">
        <v>196</v>
      </c>
      <c r="AU119" s="214" t="s">
        <v>24</v>
      </c>
      <c r="AY119" s="12" t="s">
        <v>133</v>
      </c>
      <c r="BE119" s="215">
        <f>IF(O119="základní",K119,0)</f>
        <v>0</v>
      </c>
      <c r="BF119" s="215">
        <f>IF(O119="snížená",K119,0)</f>
        <v>0</v>
      </c>
      <c r="BG119" s="215">
        <f>IF(O119="zákl. přenesená",K119,0)</f>
        <v>0</v>
      </c>
      <c r="BH119" s="215">
        <f>IF(O119="sníž. přenesená",K119,0)</f>
        <v>0</v>
      </c>
      <c r="BI119" s="215">
        <f>IF(O119="nulová",K119,0)</f>
        <v>0</v>
      </c>
      <c r="BJ119" s="12" t="s">
        <v>24</v>
      </c>
      <c r="BK119" s="215">
        <f>ROUND(P119*H119,2)</f>
        <v>0</v>
      </c>
      <c r="BL119" s="12" t="s">
        <v>195</v>
      </c>
      <c r="BM119" s="214" t="s">
        <v>256</v>
      </c>
    </row>
    <row r="120" s="1" customFormat="1">
      <c r="B120" s="33"/>
      <c r="C120" s="34"/>
      <c r="D120" s="216" t="s">
        <v>135</v>
      </c>
      <c r="E120" s="34"/>
      <c r="F120" s="217" t="s">
        <v>257</v>
      </c>
      <c r="G120" s="34"/>
      <c r="H120" s="34"/>
      <c r="I120" s="135"/>
      <c r="J120" s="135"/>
      <c r="K120" s="34"/>
      <c r="L120" s="34"/>
      <c r="M120" s="38"/>
      <c r="N120" s="218"/>
      <c r="O120" s="81"/>
      <c r="P120" s="81"/>
      <c r="Q120" s="81"/>
      <c r="R120" s="81"/>
      <c r="S120" s="81"/>
      <c r="T120" s="81"/>
      <c r="U120" s="81"/>
      <c r="V120" s="81"/>
      <c r="W120" s="81"/>
      <c r="X120" s="82"/>
      <c r="AT120" s="12" t="s">
        <v>135</v>
      </c>
      <c r="AU120" s="12" t="s">
        <v>24</v>
      </c>
    </row>
    <row r="121" s="1" customFormat="1" ht="24" customHeight="1">
      <c r="B121" s="33"/>
      <c r="C121" s="235" t="s">
        <v>91</v>
      </c>
      <c r="D121" s="235" t="s">
        <v>196</v>
      </c>
      <c r="E121" s="236" t="s">
        <v>258</v>
      </c>
      <c r="F121" s="237" t="s">
        <v>259</v>
      </c>
      <c r="G121" s="238" t="s">
        <v>260</v>
      </c>
      <c r="H121" s="239">
        <v>9.5</v>
      </c>
      <c r="I121" s="240"/>
      <c r="J121" s="240"/>
      <c r="K121" s="241">
        <f>ROUND(P121*H121,2)</f>
        <v>0</v>
      </c>
      <c r="L121" s="237" t="s">
        <v>131</v>
      </c>
      <c r="M121" s="38"/>
      <c r="N121" s="242" t="s">
        <v>1</v>
      </c>
      <c r="O121" s="210" t="s">
        <v>45</v>
      </c>
      <c r="P121" s="211">
        <f>I121+J121</f>
        <v>0</v>
      </c>
      <c r="Q121" s="211">
        <f>ROUND(I121*H121,2)</f>
        <v>0</v>
      </c>
      <c r="R121" s="211">
        <f>ROUND(J121*H121,2)</f>
        <v>0</v>
      </c>
      <c r="S121" s="81"/>
      <c r="T121" s="212">
        <f>S121*H121</f>
        <v>0</v>
      </c>
      <c r="U121" s="212">
        <v>0</v>
      </c>
      <c r="V121" s="212">
        <f>U121*H121</f>
        <v>0</v>
      </c>
      <c r="W121" s="212">
        <v>0</v>
      </c>
      <c r="X121" s="213">
        <f>W121*H121</f>
        <v>0</v>
      </c>
      <c r="AR121" s="214" t="s">
        <v>195</v>
      </c>
      <c r="AT121" s="214" t="s">
        <v>196</v>
      </c>
      <c r="AU121" s="214" t="s">
        <v>24</v>
      </c>
      <c r="AY121" s="12" t="s">
        <v>133</v>
      </c>
      <c r="BE121" s="215">
        <f>IF(O121="základní",K121,0)</f>
        <v>0</v>
      </c>
      <c r="BF121" s="215">
        <f>IF(O121="snížená",K121,0)</f>
        <v>0</v>
      </c>
      <c r="BG121" s="215">
        <f>IF(O121="zákl. přenesená",K121,0)</f>
        <v>0</v>
      </c>
      <c r="BH121" s="215">
        <f>IF(O121="sníž. přenesená",K121,0)</f>
        <v>0</v>
      </c>
      <c r="BI121" s="215">
        <f>IF(O121="nulová",K121,0)</f>
        <v>0</v>
      </c>
      <c r="BJ121" s="12" t="s">
        <v>24</v>
      </c>
      <c r="BK121" s="215">
        <f>ROUND(P121*H121,2)</f>
        <v>0</v>
      </c>
      <c r="BL121" s="12" t="s">
        <v>195</v>
      </c>
      <c r="BM121" s="214" t="s">
        <v>261</v>
      </c>
    </row>
    <row r="122" s="1" customFormat="1">
      <c r="B122" s="33"/>
      <c r="C122" s="34"/>
      <c r="D122" s="216" t="s">
        <v>135</v>
      </c>
      <c r="E122" s="34"/>
      <c r="F122" s="217" t="s">
        <v>262</v>
      </c>
      <c r="G122" s="34"/>
      <c r="H122" s="34"/>
      <c r="I122" s="135"/>
      <c r="J122" s="135"/>
      <c r="K122" s="34"/>
      <c r="L122" s="34"/>
      <c r="M122" s="38"/>
      <c r="N122" s="243"/>
      <c r="O122" s="244"/>
      <c r="P122" s="244"/>
      <c r="Q122" s="244"/>
      <c r="R122" s="244"/>
      <c r="S122" s="244"/>
      <c r="T122" s="244"/>
      <c r="U122" s="244"/>
      <c r="V122" s="244"/>
      <c r="W122" s="244"/>
      <c r="X122" s="245"/>
      <c r="AT122" s="12" t="s">
        <v>135</v>
      </c>
      <c r="AU122" s="12" t="s">
        <v>24</v>
      </c>
    </row>
    <row r="123" s="1" customFormat="1" ht="6.96" customHeight="1">
      <c r="B123" s="56"/>
      <c r="C123" s="57"/>
      <c r="D123" s="57"/>
      <c r="E123" s="57"/>
      <c r="F123" s="57"/>
      <c r="G123" s="57"/>
      <c r="H123" s="57"/>
      <c r="I123" s="170"/>
      <c r="J123" s="170"/>
      <c r="K123" s="57"/>
      <c r="L123" s="57"/>
      <c r="M123" s="38"/>
    </row>
  </sheetData>
  <sheetProtection sheet="1" autoFilter="0" formatColumns="0" formatRows="0" objects="1" scenarios="1" spinCount="100000" saltValue="3OsDT/Ud7LNU/tQIZ64Z8q967B1CJ1HrXw5alFoBgF3AssHS4GpEe7tIwQzkEVDm/yl2o9woqZbeQUjTOD0vew==" hashValue="p/pb+IzpVhX2gHdvIfzSk+39bKvp+E5wSDOpAjRUaK/PtbCiDKSqIU8/8aVCxyQXlabspoWRNZJCrAxK2LiRog==" algorithmName="SHA-512" password="CC35"/>
  <autoFilter ref="C116:L12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Chudoba Pavel</dc:creator>
  <cp:lastModifiedBy>Chudoba Pavel</cp:lastModifiedBy>
  <dcterms:created xsi:type="dcterms:W3CDTF">2019-03-22T12:19:41Z</dcterms:created>
  <dcterms:modified xsi:type="dcterms:W3CDTF">2019-03-22T12:19:47Z</dcterms:modified>
</cp:coreProperties>
</file>